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warren\Desktop\"/>
    </mc:Choice>
  </mc:AlternateContent>
  <xr:revisionPtr revIDLastSave="0" documentId="8_{B130A2D1-F488-48B5-95BB-29A9418751E3}" xr6:coauthVersionLast="44" xr6:coauthVersionMax="44" xr10:uidLastSave="{00000000-0000-0000-0000-000000000000}"/>
  <bookViews>
    <workbookView xWindow="-120" yWindow="-120" windowWidth="51840" windowHeight="21240" xr2:uid="{00000000-000D-0000-FFFF-FFFF00000000}"/>
  </bookViews>
  <sheets>
    <sheet name="Med Plan" sheetId="1" r:id="rId1"/>
    <sheet name="Data " sheetId="3" r:id="rId2"/>
  </sheets>
  <definedNames>
    <definedName name="AG">'Data '!$G$47:$G$49</definedName>
    <definedName name="Ambulance">'Data '!$A$25:$A$38</definedName>
    <definedName name="Check15" localSheetId="0">'Med Plan'!$H$40</definedName>
    <definedName name="docSubject4" localSheetId="0">'Med Plan'!#REF!</definedName>
    <definedName name="Hospitals">'Data '!$A$1:$A$10</definedName>
    <definedName name="Id">'Data '!$H$1:$H$11</definedName>
    <definedName name="Identifier">'Data '!$H$1:$H$10</definedName>
    <definedName name="Potlach_Ambulance">'Med Plan'!$A$40</definedName>
    <definedName name="rep">'Data '!$A$47:$A$79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" l="1"/>
  <c r="K43" i="1" l="1"/>
  <c r="L43" i="1" s="1"/>
  <c r="J43" i="1"/>
  <c r="I43" i="1"/>
  <c r="H43" i="1"/>
  <c r="G43" i="1"/>
  <c r="F43" i="1"/>
  <c r="E43" i="1"/>
  <c r="C43" i="1"/>
  <c r="D43" i="1" s="1"/>
  <c r="B43" i="1"/>
  <c r="K49" i="1"/>
  <c r="L49" i="1" s="1"/>
  <c r="I49" i="1"/>
  <c r="J49" i="1" s="1"/>
  <c r="H49" i="1"/>
  <c r="G49" i="1"/>
  <c r="C49" i="1"/>
  <c r="B49" i="1"/>
  <c r="K44" i="1"/>
  <c r="L44" i="1" s="1"/>
  <c r="J44" i="1"/>
  <c r="I44" i="1"/>
  <c r="H44" i="1"/>
  <c r="G44" i="1"/>
  <c r="F44" i="1"/>
  <c r="E44" i="1"/>
  <c r="C44" i="1"/>
  <c r="D44" i="1" s="1"/>
  <c r="I11" i="1" l="1"/>
  <c r="I10" i="1"/>
  <c r="I9" i="1"/>
  <c r="H11" i="1"/>
  <c r="H10" i="1"/>
  <c r="H9" i="1"/>
  <c r="H8" i="1"/>
  <c r="F11" i="1" l="1"/>
  <c r="E11" i="1"/>
  <c r="D11" i="1"/>
  <c r="C11" i="1"/>
  <c r="F10" i="1"/>
  <c r="E10" i="1"/>
  <c r="D10" i="1"/>
  <c r="C10" i="1"/>
  <c r="C8" i="1" l="1"/>
  <c r="C9" i="1" l="1"/>
  <c r="F9" i="1"/>
  <c r="E9" i="1"/>
  <c r="D9" i="1"/>
  <c r="F8" i="1"/>
  <c r="E8" i="1"/>
  <c r="D8" i="1"/>
  <c r="I8" i="1" l="1"/>
  <c r="B40" i="1" l="1"/>
  <c r="I46" i="1" l="1"/>
  <c r="J46" i="1" s="1"/>
  <c r="B48" i="1"/>
  <c r="B47" i="1"/>
  <c r="B46" i="1"/>
  <c r="K48" i="1"/>
  <c r="L48" i="1" s="1"/>
  <c r="K47" i="1"/>
  <c r="L47" i="1" s="1"/>
  <c r="K46" i="1"/>
  <c r="L46" i="1" s="1"/>
  <c r="I48" i="1"/>
  <c r="J48" i="1" s="1"/>
  <c r="I47" i="1"/>
  <c r="J47" i="1" s="1"/>
  <c r="C48" i="1"/>
  <c r="C47" i="1"/>
  <c r="H48" i="1"/>
  <c r="H47" i="1"/>
  <c r="H46" i="1"/>
  <c r="G48" i="1"/>
  <c r="G47" i="1"/>
  <c r="G46" i="1"/>
  <c r="C46" i="1"/>
  <c r="K42" i="1" l="1"/>
  <c r="L42" i="1" s="1"/>
  <c r="K41" i="1"/>
  <c r="L41" i="1" s="1"/>
  <c r="J42" i="1"/>
  <c r="J41" i="1"/>
  <c r="I42" i="1"/>
  <c r="I41" i="1"/>
  <c r="H42" i="1"/>
  <c r="H41" i="1"/>
  <c r="G42" i="1"/>
  <c r="G41" i="1"/>
  <c r="F42" i="1"/>
  <c r="F41" i="1"/>
  <c r="E42" i="1"/>
  <c r="E41" i="1"/>
  <c r="E40" i="1"/>
  <c r="F40" i="1"/>
  <c r="C42" i="1"/>
  <c r="D42" i="1" s="1"/>
  <c r="C41" i="1"/>
  <c r="D41" i="1" s="1"/>
  <c r="I40" i="1"/>
  <c r="K40" i="1"/>
  <c r="J40" i="1"/>
  <c r="H40" i="1"/>
  <c r="G40" i="1"/>
  <c r="C40" i="1"/>
  <c r="B42" i="1"/>
  <c r="B41" i="1"/>
  <c r="D40" i="1" l="1"/>
  <c r="L40" i="1" s="1"/>
</calcChain>
</file>

<file path=xl/sharedStrings.xml><?xml version="1.0" encoding="utf-8"?>
<sst xmlns="http://schemas.openxmlformats.org/spreadsheetml/2006/main" count="474" uniqueCount="256">
  <si>
    <t>Location</t>
  </si>
  <si>
    <t>Geographic Location</t>
  </si>
  <si>
    <t>Legal Description</t>
  </si>
  <si>
    <t>Qualifications</t>
  </si>
  <si>
    <t>Repeater</t>
  </si>
  <si>
    <t>Comments</t>
  </si>
  <si>
    <t>Phone</t>
  </si>
  <si>
    <t>Yes</t>
  </si>
  <si>
    <t>Riggins Ambulance</t>
  </si>
  <si>
    <t>Riggins, ID</t>
  </si>
  <si>
    <t>Grangeville, ID</t>
  </si>
  <si>
    <t>Spokane, WA</t>
  </si>
  <si>
    <t>Missoula, MT</t>
  </si>
  <si>
    <t>McCall, ID</t>
  </si>
  <si>
    <t>Access Roads and/or Trail Numbers</t>
  </si>
  <si>
    <t>Hospitals</t>
  </si>
  <si>
    <t>Cottonwood, ID</t>
  </si>
  <si>
    <t>Lewiston, ID</t>
  </si>
  <si>
    <t>McCall  Memorial Hospital</t>
  </si>
  <si>
    <t>208-983-1700</t>
  </si>
  <si>
    <t>208-743-2511</t>
  </si>
  <si>
    <t>208-634-2221</t>
  </si>
  <si>
    <t>Seattle, WA</t>
  </si>
  <si>
    <t>Inter Mountain Burn Center</t>
  </si>
  <si>
    <t>Salt Lake City, UT</t>
  </si>
  <si>
    <t>801-581-2700</t>
  </si>
  <si>
    <t>Boise, ID</t>
  </si>
  <si>
    <t>406-543-7271</t>
  </si>
  <si>
    <t>Clearwater Valley Hospital</t>
  </si>
  <si>
    <t>Orofino, ID</t>
  </si>
  <si>
    <t>208-476-4555</t>
  </si>
  <si>
    <r>
      <t xml:space="preserve">Lat x Long    </t>
    </r>
    <r>
      <rPr>
        <b/>
        <sz val="8"/>
        <color theme="1"/>
        <rFont val="Calibri"/>
        <family val="2"/>
        <scheme val="minor"/>
      </rPr>
      <t>(Decimal Min)</t>
    </r>
  </si>
  <si>
    <t>Night Vis.</t>
  </si>
  <si>
    <t>Hoist</t>
  </si>
  <si>
    <t>Helo Type</t>
  </si>
  <si>
    <t>Ambulance</t>
  </si>
  <si>
    <t>Night Vis</t>
  </si>
  <si>
    <t>no</t>
  </si>
  <si>
    <t>yes</t>
  </si>
  <si>
    <t>type 3</t>
  </si>
  <si>
    <t xml:space="preserve">Burn Center </t>
  </si>
  <si>
    <t>Heli Pad</t>
  </si>
  <si>
    <t>Hospital</t>
  </si>
  <si>
    <t>Rx</t>
  </si>
  <si>
    <t>Tone</t>
  </si>
  <si>
    <t>208-962-3251</t>
  </si>
  <si>
    <t>Grittman  Medical Center</t>
  </si>
  <si>
    <t>Moscow, ID</t>
  </si>
  <si>
    <t>208-882-4511</t>
  </si>
  <si>
    <t>Syringa General Hospital</t>
  </si>
  <si>
    <t xml:space="preserve">         </t>
  </si>
  <si>
    <t xml:space="preserve">     </t>
  </si>
  <si>
    <t xml:space="preserve">        </t>
  </si>
  <si>
    <t>Anderson</t>
  </si>
  <si>
    <t>Shissler</t>
  </si>
  <si>
    <t>High Camp</t>
  </si>
  <si>
    <t>Pilot Knob</t>
  </si>
  <si>
    <t>Tx</t>
  </si>
  <si>
    <t>Tx Tone</t>
  </si>
  <si>
    <t>Medic</t>
  </si>
  <si>
    <t>EMT</t>
  </si>
  <si>
    <t>AG</t>
  </si>
  <si>
    <t>Rx/Tx</t>
  </si>
  <si>
    <t>Frequency Rx/Tx</t>
  </si>
  <si>
    <t>PARA</t>
  </si>
  <si>
    <t>Primary</t>
  </si>
  <si>
    <t>Secondary</t>
  </si>
  <si>
    <t>Command</t>
  </si>
  <si>
    <t>Nez West</t>
  </si>
  <si>
    <t>Sat / Cell #</t>
  </si>
  <si>
    <t>Ground Extraction Point(s)</t>
  </si>
  <si>
    <t>Radio Identifier(s)</t>
  </si>
  <si>
    <t>Radio Repeater(s)</t>
  </si>
  <si>
    <t>Effective  Dates</t>
  </si>
  <si>
    <t>Rx CG</t>
  </si>
  <si>
    <t>IDL Dir 2</t>
  </si>
  <si>
    <t>Burnt Knob</t>
  </si>
  <si>
    <t>Oregon Butte</t>
  </si>
  <si>
    <t>Gardiner</t>
  </si>
  <si>
    <t>Black Butte</t>
  </si>
  <si>
    <t>Heavens Gate</t>
  </si>
  <si>
    <t>Cold Springs</t>
  </si>
  <si>
    <t>Coolwater</t>
  </si>
  <si>
    <t>Castle Butte</t>
  </si>
  <si>
    <t>Doty Ridge</t>
  </si>
  <si>
    <t>Beaver Ridge</t>
  </si>
  <si>
    <t>Diablo</t>
  </si>
  <si>
    <t>Bear Mtn.</t>
  </si>
  <si>
    <t>Elk Butte</t>
  </si>
  <si>
    <t>Oiser Ridge</t>
  </si>
  <si>
    <t>Gold Hill</t>
  </si>
  <si>
    <t>Elk City Ambulance</t>
  </si>
  <si>
    <t>Com Use 1</t>
  </si>
  <si>
    <t>Com Use 2</t>
  </si>
  <si>
    <t xml:space="preserve">               </t>
  </si>
  <si>
    <t>Programable FM Radio</t>
  </si>
  <si>
    <t>Hazards</t>
  </si>
  <si>
    <t>Helipad Lat/Long</t>
  </si>
  <si>
    <t xml:space="preserve">Call sign </t>
  </si>
  <si>
    <t>Type</t>
  </si>
  <si>
    <t>Frequency</t>
  </si>
  <si>
    <t>Litter</t>
  </si>
  <si>
    <t xml:space="preserve">Air Attack  </t>
  </si>
  <si>
    <t xml:space="preserve">FM Frequency </t>
  </si>
  <si>
    <r>
      <t xml:space="preserve">FM  Air </t>
    </r>
    <r>
      <rPr>
        <b/>
        <sz val="9"/>
        <color theme="1"/>
        <rFont val="Calibri"/>
        <family val="2"/>
      </rPr>
      <t>↔</t>
    </r>
    <r>
      <rPr>
        <b/>
        <sz val="9"/>
        <color theme="1"/>
        <rFont val="Calibri"/>
        <family val="2"/>
        <scheme val="minor"/>
      </rPr>
      <t xml:space="preserve"> Ground  </t>
    </r>
  </si>
  <si>
    <t>Lat/long</t>
  </si>
  <si>
    <t>Progammable FM</t>
  </si>
  <si>
    <t>Name Project/Incident</t>
  </si>
  <si>
    <t>Medical Kit Location</t>
  </si>
  <si>
    <t>Call sign</t>
  </si>
  <si>
    <r>
      <t xml:space="preserve">Air </t>
    </r>
    <r>
      <rPr>
        <b/>
        <sz val="8"/>
        <color theme="1"/>
        <rFont val="Calibri"/>
        <family val="2"/>
      </rPr>
      <t>↔Air</t>
    </r>
  </si>
  <si>
    <r>
      <t>40</t>
    </r>
    <r>
      <rPr>
        <sz val="8"/>
        <color rgb="FF0000FF"/>
        <rFont val="Calibri"/>
        <family val="2"/>
      </rPr>
      <t>° 46.21  x  111° 50.13</t>
    </r>
  </si>
  <si>
    <t>Trauma bag</t>
  </si>
  <si>
    <t>Medical Kit -Type / Components</t>
  </si>
  <si>
    <t>Sandpoint, ID</t>
  </si>
  <si>
    <t>Air St. Luke's (Boise)</t>
  </si>
  <si>
    <t>Moscow Ambulance</t>
  </si>
  <si>
    <t>Ambulances / Life Flight</t>
  </si>
  <si>
    <t>Medical Pesonnel On-Scene</t>
  </si>
  <si>
    <t>Agency/Incident Helicopters available for Medivac</t>
  </si>
  <si>
    <t>Level 1 Trauma Center</t>
  </si>
  <si>
    <t>Airforce Survival School</t>
  </si>
  <si>
    <t>Idaho National Guard</t>
  </si>
  <si>
    <t>No</t>
  </si>
  <si>
    <t xml:space="preserve">Hoist </t>
  </si>
  <si>
    <t>(800) 851-3051</t>
  </si>
  <si>
    <t>Short haul</t>
  </si>
  <si>
    <r>
      <t>45</t>
    </r>
    <r>
      <rPr>
        <sz val="8"/>
        <color rgb="FF0000FF"/>
        <rFont val="Calibri"/>
        <family val="2"/>
      </rPr>
      <t>° 56.30  x  116° 07.80</t>
    </r>
  </si>
  <si>
    <r>
      <t>46</t>
    </r>
    <r>
      <rPr>
        <sz val="8"/>
        <color rgb="FF0000FF"/>
        <rFont val="Calibri"/>
        <family val="2"/>
      </rPr>
      <t>° 03.04  x  116° 21.15</t>
    </r>
  </si>
  <si>
    <t>PAD for Type 3</t>
  </si>
  <si>
    <t>Kamiah Ambulance</t>
  </si>
  <si>
    <r>
      <t>46</t>
    </r>
    <r>
      <rPr>
        <sz val="8"/>
        <color rgb="FF0000FF"/>
        <rFont val="Calibri"/>
        <family val="2"/>
      </rPr>
      <t>° 29.50  x  116° 15.30</t>
    </r>
  </si>
  <si>
    <t>Lowell QRU Ambulance</t>
  </si>
  <si>
    <t>Advaced Life Support</t>
  </si>
  <si>
    <t>St. Mary's Hosp. Ambulance</t>
  </si>
  <si>
    <t>Advanced Life Support</t>
  </si>
  <si>
    <t>Powell  QRU Ambulance</t>
  </si>
  <si>
    <t>Powell, ID</t>
  </si>
  <si>
    <t>Lowell, ID</t>
  </si>
  <si>
    <t>Kamiah, ID</t>
  </si>
  <si>
    <t>Kooskia, ID</t>
  </si>
  <si>
    <t>Elk City, ID</t>
  </si>
  <si>
    <t>Potlach Ambulance</t>
  </si>
  <si>
    <t>Potlath, ID</t>
  </si>
  <si>
    <r>
      <t>46</t>
    </r>
    <r>
      <rPr>
        <sz val="8"/>
        <color rgb="FF0000FF"/>
        <rFont val="Calibri"/>
        <family val="2"/>
      </rPr>
      <t>° 52.52  x  113° 59.97</t>
    </r>
  </si>
  <si>
    <r>
      <t>47</t>
    </r>
    <r>
      <rPr>
        <sz val="8"/>
        <color rgb="FF0000FF"/>
        <rFont val="Calibri"/>
        <family val="2"/>
      </rPr>
      <t>° 36.18  x  122° 19.49</t>
    </r>
  </si>
  <si>
    <t> 911  </t>
  </si>
  <si>
    <t xml:space="preserve">St. Mary’s Hospital </t>
  </si>
  <si>
    <t>Back Country Medics (Helicptr)</t>
  </si>
  <si>
    <t>Life Flight Network (Boise)</t>
  </si>
  <si>
    <t>Life Flight Network (Lewiston)</t>
  </si>
  <si>
    <t>Life Flight Network (Sandpoint)</t>
  </si>
  <si>
    <t>Oxygen/ I.V .</t>
  </si>
  <si>
    <t xml:space="preserve">Helispot(s) </t>
  </si>
  <si>
    <t>Pierce Ambulance</t>
  </si>
  <si>
    <t>Wieppe Ambulance</t>
  </si>
  <si>
    <t>Pierce, ID</t>
  </si>
  <si>
    <t>Wieppe, ID</t>
  </si>
  <si>
    <t>Syringa Hosp.  Ambulance</t>
  </si>
  <si>
    <t>Orofino  Ambulance</t>
  </si>
  <si>
    <t>800-521-2444</t>
  </si>
  <si>
    <t>877-785-8537</t>
  </si>
  <si>
    <t>208-476-4521</t>
  </si>
  <si>
    <t>155.2800     Tx Tone 156.7</t>
  </si>
  <si>
    <t>IDL - Cottonwood</t>
  </si>
  <si>
    <t>IDL - Jim Creek</t>
  </si>
  <si>
    <t xml:space="preserve">IDL - Teakan </t>
  </si>
  <si>
    <t>IDL - Woodrat</t>
  </si>
  <si>
    <t>EMS 2</t>
  </si>
  <si>
    <t>206-744-3300</t>
  </si>
  <si>
    <t>Contact Frequency</t>
  </si>
  <si>
    <t>208-743-1124</t>
  </si>
  <si>
    <t>800-232-0911</t>
  </si>
  <si>
    <t>Type 2</t>
  </si>
  <si>
    <r>
      <t>Trvl. Air</t>
    </r>
    <r>
      <rPr>
        <b/>
        <sz val="8"/>
        <color rgb="FFFF0000"/>
        <rFont val="Calibri"/>
        <family val="2"/>
        <scheme val="minor"/>
      </rPr>
      <t>**</t>
    </r>
  </si>
  <si>
    <t xml:space="preserve">CPTPA 2 </t>
  </si>
  <si>
    <t>NP Tribe</t>
  </si>
  <si>
    <t>D754</t>
  </si>
  <si>
    <r>
      <t>46</t>
    </r>
    <r>
      <rPr>
        <sz val="8"/>
        <color rgb="FF0000FF"/>
        <rFont val="Symbol"/>
        <family val="1"/>
        <charset val="2"/>
      </rPr>
      <t>°</t>
    </r>
    <r>
      <rPr>
        <sz val="8"/>
        <color rgb="FF0000FF"/>
        <rFont val="Calibri"/>
        <family val="2"/>
      </rPr>
      <t xml:space="preserve"> 43.68  x  117</t>
    </r>
    <r>
      <rPr>
        <sz val="8"/>
        <color rgb="FF0000FF"/>
        <rFont val="Symbol"/>
        <family val="1"/>
        <charset val="2"/>
      </rPr>
      <t>°</t>
    </r>
    <r>
      <rPr>
        <sz val="8"/>
        <color rgb="FF0000FF"/>
        <rFont val="Calibri"/>
        <family val="2"/>
      </rPr>
      <t xml:space="preserve"> 0.06'</t>
    </r>
  </si>
  <si>
    <r>
      <t>46</t>
    </r>
    <r>
      <rPr>
        <sz val="8"/>
        <color rgb="FF0000FF"/>
        <rFont val="Calibri"/>
        <family val="2"/>
      </rPr>
      <t>° 25.02  x  117° 01.45</t>
    </r>
  </si>
  <si>
    <r>
      <t>47</t>
    </r>
    <r>
      <rPr>
        <sz val="8"/>
        <color rgb="FF0000FF"/>
        <rFont val="Calibri"/>
        <family val="2"/>
      </rPr>
      <t>° 38.95  x  117° 24.80</t>
    </r>
  </si>
  <si>
    <t>509-474-3344</t>
  </si>
  <si>
    <t>No Pad - Land at Idaho County Airport (KGIC) - Coordinates are for KGIC.</t>
  </si>
  <si>
    <r>
      <t xml:space="preserve">Type 2 - </t>
    </r>
    <r>
      <rPr>
        <b/>
        <sz val="10"/>
        <color rgb="FFFF0000"/>
        <rFont val="Calibri"/>
        <family val="2"/>
        <scheme val="minor"/>
      </rPr>
      <t>Power lines on North and East side of pad</t>
    </r>
    <r>
      <rPr>
        <b/>
        <sz val="10"/>
        <color theme="1"/>
        <rFont val="Calibri"/>
        <family val="2"/>
        <scheme val="minor"/>
      </rPr>
      <t>.  Dispatch - Call nurse's station direct @ 208-962-2310</t>
    </r>
  </si>
  <si>
    <t>Roof Top - Type 2 - 9,000 lb. - Dispatch - Call Lead ER nurse direct @ 208-799-6626.  Try 208-799-5799 if can't reach nurse direct.  State Comm 800-632-8000</t>
  </si>
  <si>
    <t>Roof Top - Type 2 - 12,000lb - Dispatch call ER direct at 208-883-6246</t>
  </si>
  <si>
    <t>Roof Top - Type 2 - 10,000 lb. - Dispatch call ER direct @ 509-474-3345 or 474-3342</t>
  </si>
  <si>
    <t>NO PAD - Land @ McCall Airport(KMYL) - Land on North Apron near compass rose.  Dispatch call 208-634-2221 to advise hospital and initiate ground transport.</t>
  </si>
  <si>
    <r>
      <t xml:space="preserve">Land on </t>
    </r>
    <r>
      <rPr>
        <b/>
        <sz val="10"/>
        <color rgb="FF008000"/>
        <rFont val="Calibri"/>
        <family val="2"/>
        <scheme val="minor"/>
      </rPr>
      <t>Big Green Shamrock</t>
    </r>
    <r>
      <rPr>
        <b/>
        <sz val="10"/>
        <rFont val="Calibri"/>
        <family val="2"/>
        <scheme val="minor"/>
      </rPr>
      <t xml:space="preserve"> - Room for 3 light helicopters - Dispatch call ER direct @ 406-329-5635</t>
    </r>
  </si>
  <si>
    <t>Primary 155.340 Secondary 155.280</t>
  </si>
  <si>
    <t>Tac 1</t>
  </si>
  <si>
    <t>Tac 2</t>
  </si>
  <si>
    <t>Heli-Pad  Freq.</t>
  </si>
  <si>
    <r>
      <t>Trvl.  Grnd</t>
    </r>
    <r>
      <rPr>
        <b/>
        <sz val="8"/>
        <color rgb="FFFF0000"/>
        <rFont val="Calibri"/>
        <family val="2"/>
        <scheme val="minor"/>
      </rPr>
      <t>**</t>
    </r>
  </si>
  <si>
    <t>Burn      Center</t>
  </si>
  <si>
    <r>
      <t>44</t>
    </r>
    <r>
      <rPr>
        <sz val="8"/>
        <color rgb="FF0000FF"/>
        <rFont val="Calibri"/>
        <family val="2"/>
      </rPr>
      <t>° 53.84  x  116° 06.02</t>
    </r>
  </si>
  <si>
    <t>Sacred Heart Medical Center            (Level 2 Trauma)</t>
  </si>
  <si>
    <t>St. Patrick's Med Center                               (Level 2 Trauma)</t>
  </si>
  <si>
    <t>CPTPA 1 - Elk Butte</t>
  </si>
  <si>
    <t>IDL - Elk Butte</t>
  </si>
  <si>
    <t>Identifier</t>
  </si>
  <si>
    <t>Nez  East</t>
  </si>
  <si>
    <t>Clearwater North</t>
  </si>
  <si>
    <t>Clearwater South</t>
  </si>
  <si>
    <t>Clearwater East</t>
  </si>
  <si>
    <t>Hemlock South</t>
  </si>
  <si>
    <t>Hemlock North</t>
  </si>
  <si>
    <t>Slate Point</t>
  </si>
  <si>
    <t>Eagle Point</t>
  </si>
  <si>
    <t>Rocky Point</t>
  </si>
  <si>
    <t>Iron Mtn.</t>
  </si>
  <si>
    <t>Fog Mtn.</t>
  </si>
  <si>
    <t xml:space="preserve">Junction </t>
  </si>
  <si>
    <t xml:space="preserve">250' Hoist  - 1 hour activation </t>
  </si>
  <si>
    <t>250' Hoist UH60                        300' Hoist UH72                                        1 - 4hrs activation time</t>
  </si>
  <si>
    <t>UH-72 only</t>
  </si>
  <si>
    <t xml:space="preserve">UH-60   &amp;                              UH-72 </t>
  </si>
  <si>
    <t xml:space="preserve">TAN </t>
  </si>
  <si>
    <t>Craigmont QRU Ambulance</t>
  </si>
  <si>
    <t>Craigmont, ID</t>
  </si>
  <si>
    <t>Nez Perce, ID</t>
  </si>
  <si>
    <t>Nez Perce QRU Ambulance</t>
  </si>
  <si>
    <t>Winchester QRU Ambulance</t>
  </si>
  <si>
    <t>Winchester, ID</t>
  </si>
  <si>
    <t>208-924-5432</t>
  </si>
  <si>
    <t>208-937-2447</t>
  </si>
  <si>
    <t>Backboard</t>
  </si>
  <si>
    <t xml:space="preserve">NCF A/G </t>
  </si>
  <si>
    <t>Deary Ambulance</t>
  </si>
  <si>
    <t>Deary, ID</t>
  </si>
  <si>
    <t>Com 1</t>
  </si>
  <si>
    <t>Com 2</t>
  </si>
  <si>
    <t>Fire Tac 2</t>
  </si>
  <si>
    <t>Fire Tac 1</t>
  </si>
  <si>
    <t>A/G 3 (IDL)</t>
  </si>
  <si>
    <t xml:space="preserve">A/G 45 </t>
  </si>
  <si>
    <t>A/G 17  (NCF)</t>
  </si>
  <si>
    <t xml:space="preserve"> </t>
  </si>
  <si>
    <t>Life Flight Network  (Missoula)</t>
  </si>
  <si>
    <t>Life Flight Network  (Spokane)</t>
  </si>
  <si>
    <t>Harborview Medical Center</t>
  </si>
  <si>
    <t xml:space="preserve">St. Joseph’s Regional Medical  (Level 3 Trauma)  </t>
  </si>
  <si>
    <t>Two Bear Air</t>
  </si>
  <si>
    <t>Kalispell, MT</t>
  </si>
  <si>
    <t> (406) 758-5610 opt 2</t>
  </si>
  <si>
    <t>Advanced Life Support  A/G TAN  155.340</t>
  </si>
  <si>
    <t>Advanced Life Support   Secondary  155.340</t>
  </si>
  <si>
    <t>Advanced Life Support - 250' Hoist</t>
  </si>
  <si>
    <t>Coolwater East</t>
  </si>
  <si>
    <t>Leader/On-scene IC</t>
  </si>
  <si>
    <t xml:space="preserve">Hospitals  -  Ambulances  - Air-Ambulance (Life Flight)  </t>
  </si>
  <si>
    <t xml:space="preserve">Nez Perce Clearwater NF   Project  Medical Plan </t>
  </si>
  <si>
    <t xml:space="preserve">ver. 2020                   </t>
  </si>
  <si>
    <t>Kooskia Ambulance</t>
  </si>
  <si>
    <t>Missoula Ambulance (MESI)</t>
  </si>
  <si>
    <t>153.9050     "Gold"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</si>
</sst>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&lt;=9999999]###\-####;\(###\)\ ###\-####"/>
    <numFmt numFmtId="165" formatCode="0.0000"/>
    <numFmt numFmtId="166" formatCode="0.0"/>
    <numFmt numFmtId="167" formatCode="#,##0.0000"/>
    <numFmt numFmtId="168" formatCode="#,##0.0"/>
    <numFmt numFmtId="169" formatCode="0.000"/>
  </numFmts>
  <fonts count="3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color rgb="FF0000FF"/>
      <name val="Calibri"/>
      <family val="2"/>
    </font>
    <font>
      <b/>
      <sz val="12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theme="10"/>
      <name val="Calibri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rgb="FF0000FF"/>
      <name val="Symbol"/>
      <family val="1"/>
      <charset val="2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136"/>
      <scheme val="minor"/>
    </font>
    <font>
      <b/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85B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1" fillId="0" borderId="0" xfId="0" applyFont="1"/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" fillId="0" borderId="1" xfId="0" applyFont="1" applyBorder="1"/>
    <xf numFmtId="0" fontId="9" fillId="0" borderId="1" xfId="0" applyFont="1" applyBorder="1" applyAlignment="1">
      <alignment horizontal="left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9" fillId="0" borderId="20" xfId="0" applyFont="1" applyBorder="1"/>
    <xf numFmtId="0" fontId="9" fillId="0" borderId="16" xfId="0" applyFont="1" applyBorder="1"/>
    <xf numFmtId="0" fontId="1" fillId="0" borderId="16" xfId="0" applyFont="1" applyBorder="1"/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9" fillId="0" borderId="23" xfId="0" applyFont="1" applyBorder="1" applyAlignment="1">
      <alignment horizontal="center" vertical="center" wrapText="1"/>
    </xf>
    <xf numFmtId="0" fontId="20" fillId="2" borderId="13" xfId="0" applyNumberFormat="1" applyFont="1" applyFill="1" applyBorder="1" applyAlignment="1" applyProtection="1">
      <alignment horizontal="center" vertical="center" wrapText="1"/>
    </xf>
    <xf numFmtId="0" fontId="10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horizontal="center" vertical="center" wrapText="1"/>
    </xf>
    <xf numFmtId="0" fontId="20" fillId="2" borderId="13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164" fontId="10" fillId="2" borderId="13" xfId="0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wrapText="1"/>
      <protection locked="0"/>
    </xf>
    <xf numFmtId="0" fontId="10" fillId="2" borderId="15" xfId="0" applyFont="1" applyFill="1" applyBorder="1" applyAlignment="1" applyProtection="1">
      <alignment horizontal="center" vertical="top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9" fillId="2" borderId="23" xfId="0" applyFont="1" applyFill="1" applyBorder="1"/>
    <xf numFmtId="0" fontId="9" fillId="2" borderId="1" xfId="0" applyFont="1" applyFill="1" applyBorder="1"/>
    <xf numFmtId="165" fontId="12" fillId="2" borderId="13" xfId="0" applyNumberFormat="1" applyFont="1" applyFill="1" applyBorder="1" applyAlignment="1" applyProtection="1">
      <alignment horizontal="center" vertical="center" wrapText="1"/>
    </xf>
    <xf numFmtId="166" fontId="12" fillId="2" borderId="13" xfId="0" applyNumberFormat="1" applyFont="1" applyFill="1" applyBorder="1" applyAlignment="1" applyProtection="1">
      <alignment horizontal="center" vertical="center" wrapText="1"/>
    </xf>
    <xf numFmtId="166" fontId="12" fillId="2" borderId="14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/>
    <xf numFmtId="0" fontId="15" fillId="2" borderId="1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1" fillId="2" borderId="4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/>
      <protection locked="0"/>
    </xf>
    <xf numFmtId="0" fontId="5" fillId="0" borderId="0" xfId="0" applyFont="1"/>
    <xf numFmtId="165" fontId="26" fillId="2" borderId="1" xfId="0" applyNumberFormat="1" applyFont="1" applyFill="1" applyBorder="1" applyAlignment="1">
      <alignment horizontal="center" vertical="center"/>
    </xf>
    <xf numFmtId="166" fontId="26" fillId="2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166" fontId="28" fillId="2" borderId="1" xfId="0" applyNumberFormat="1" applyFont="1" applyFill="1" applyBorder="1" applyAlignment="1">
      <alignment horizontal="center" vertical="center"/>
    </xf>
    <xf numFmtId="166" fontId="28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28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0" fillId="2" borderId="0" xfId="0" applyFill="1"/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1" fillId="2" borderId="4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  <xf numFmtId="0" fontId="30" fillId="0" borderId="1" xfId="0" applyFont="1" applyBorder="1" applyAlignment="1">
      <alignment horizontal="left" vertical="top" wrapText="1" shrinkToFit="1"/>
    </xf>
    <xf numFmtId="0" fontId="25" fillId="0" borderId="1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wrapText="1" shrinkToFit="1"/>
    </xf>
    <xf numFmtId="0" fontId="31" fillId="0" borderId="1" xfId="0" applyFont="1" applyBorder="1" applyAlignment="1">
      <alignment horizontal="left" vertical="top" wrapText="1" shrinkToFit="1"/>
    </xf>
    <xf numFmtId="0" fontId="14" fillId="0" borderId="1" xfId="0" applyFont="1" applyBorder="1" applyAlignment="1">
      <alignment horizontal="left" vertical="top" wrapText="1" shrinkToFit="1"/>
    </xf>
    <xf numFmtId="0" fontId="32" fillId="2" borderId="1" xfId="0" applyFont="1" applyFill="1" applyBorder="1" applyAlignment="1">
      <alignment horizontal="left" vertical="top" wrapText="1" shrinkToFit="1"/>
    </xf>
    <xf numFmtId="169" fontId="3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9" fillId="2" borderId="23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165" fontId="28" fillId="2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13" xfId="0" applyFont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169" fontId="10" fillId="2" borderId="14" xfId="0" applyNumberFormat="1" applyFont="1" applyFill="1" applyBorder="1" applyAlignment="1" applyProtection="1">
      <alignment horizontal="center" vertical="center" wrapText="1"/>
    </xf>
    <xf numFmtId="167" fontId="26" fillId="2" borderId="1" xfId="0" applyNumberFormat="1" applyFont="1" applyFill="1" applyBorder="1" applyAlignment="1">
      <alignment horizontal="center"/>
    </xf>
    <xf numFmtId="168" fontId="0" fillId="2" borderId="1" xfId="0" applyNumberFormat="1" applyFill="1" applyBorder="1"/>
    <xf numFmtId="165" fontId="26" fillId="2" borderId="1" xfId="0" applyNumberFormat="1" applyFon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166" fontId="28" fillId="2" borderId="2" xfId="0" applyNumberFormat="1" applyFont="1" applyFill="1" applyBorder="1" applyAlignment="1">
      <alignment horizontal="center" vertical="center"/>
    </xf>
    <xf numFmtId="166" fontId="26" fillId="2" borderId="2" xfId="0" applyNumberFormat="1" applyFont="1" applyFill="1" applyBorder="1" applyAlignment="1">
      <alignment horizontal="center"/>
    </xf>
    <xf numFmtId="166" fontId="28" fillId="2" borderId="2" xfId="0" applyNumberFormat="1" applyFont="1" applyFill="1" applyBorder="1" applyAlignment="1">
      <alignment horizontal="center"/>
    </xf>
    <xf numFmtId="0" fontId="0" fillId="2" borderId="3" xfId="0" applyFill="1" applyBorder="1"/>
    <xf numFmtId="0" fontId="5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26" fillId="2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26" fillId="5" borderId="1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/>
    </xf>
    <xf numFmtId="165" fontId="27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2" borderId="14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6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4" fillId="10" borderId="1" xfId="0" applyFont="1" applyFill="1" applyBorder="1" applyAlignment="1" applyProtection="1">
      <alignment horizontal="center" vertical="center" wrapText="1"/>
      <protection locked="0"/>
    </xf>
    <xf numFmtId="0" fontId="14" fillId="10" borderId="2" xfId="0" applyFont="1" applyFill="1" applyBorder="1" applyAlignment="1" applyProtection="1">
      <alignment horizontal="center" wrapText="1"/>
      <protection locked="0"/>
    </xf>
    <xf numFmtId="0" fontId="14" fillId="10" borderId="1" xfId="0" applyFont="1" applyFill="1" applyBorder="1" applyAlignment="1" applyProtection="1">
      <alignment horizontal="center"/>
      <protection locked="0"/>
    </xf>
    <xf numFmtId="0" fontId="14" fillId="10" borderId="10" xfId="0" applyFont="1" applyFill="1" applyBorder="1" applyAlignment="1" applyProtection="1">
      <alignment horizontal="center"/>
      <protection locked="0"/>
    </xf>
    <xf numFmtId="0" fontId="2" fillId="10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7" fillId="10" borderId="20" xfId="0" applyFont="1" applyFill="1" applyBorder="1" applyAlignment="1" applyProtection="1">
      <alignment horizontal="center" vertical="center" wrapText="1"/>
      <protection locked="0"/>
    </xf>
    <xf numFmtId="0" fontId="6" fillId="10" borderId="20" xfId="0" applyFont="1" applyFill="1" applyBorder="1" applyAlignment="1" applyProtection="1">
      <alignment horizontal="center" vertical="center" wrapText="1"/>
      <protection locked="0"/>
    </xf>
    <xf numFmtId="0" fontId="6" fillId="10" borderId="19" xfId="0" applyFont="1" applyFill="1" applyBorder="1" applyAlignment="1" applyProtection="1">
      <alignment horizontal="center" vertical="center" wrapText="1"/>
      <protection locked="0"/>
    </xf>
    <xf numFmtId="0" fontId="2" fillId="10" borderId="17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7" fillId="10" borderId="18" xfId="0" applyFont="1" applyFill="1" applyBorder="1" applyAlignment="1" applyProtection="1">
      <alignment horizontal="center" vertical="center" wrapText="1"/>
      <protection locked="0"/>
    </xf>
    <xf numFmtId="0" fontId="6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6" fillId="10" borderId="14" xfId="0" applyFont="1" applyFill="1" applyBorder="1" applyAlignment="1" applyProtection="1">
      <alignment horizontal="center" vertical="center" wrapText="1"/>
      <protection locked="0"/>
    </xf>
    <xf numFmtId="0" fontId="34" fillId="3" borderId="2" xfId="0" applyFont="1" applyFill="1" applyBorder="1" applyAlignment="1" applyProtection="1">
      <alignment horizontal="center" wrapText="1"/>
      <protection locked="0"/>
    </xf>
    <xf numFmtId="0" fontId="35" fillId="3" borderId="4" xfId="0" applyFont="1" applyFill="1" applyBorder="1" applyAlignment="1" applyProtection="1">
      <alignment horizontal="center" wrapText="1"/>
      <protection locked="0"/>
    </xf>
    <xf numFmtId="0" fontId="35" fillId="3" borderId="3" xfId="0" applyFont="1" applyFill="1" applyBorder="1" applyAlignment="1" applyProtection="1">
      <alignment horizont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4" fillId="10" borderId="1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left" vertical="center" wrapText="1"/>
      <protection locked="0"/>
    </xf>
    <xf numFmtId="0" fontId="4" fillId="9" borderId="4" xfId="0" applyFont="1" applyFill="1" applyBorder="1" applyAlignment="1" applyProtection="1">
      <alignment horizontal="left" vertical="center" wrapText="1"/>
      <protection locked="0"/>
    </xf>
    <xf numFmtId="0" fontId="4" fillId="9" borderId="3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top" wrapText="1"/>
      <protection locked="0"/>
    </xf>
    <xf numFmtId="0" fontId="8" fillId="3" borderId="5" xfId="0" applyFont="1" applyFill="1" applyBorder="1" applyAlignment="1" applyProtection="1">
      <alignment horizontal="center" vertical="top" wrapText="1"/>
      <protection locked="0"/>
    </xf>
    <xf numFmtId="0" fontId="8" fillId="3" borderId="6" xfId="0" applyFont="1" applyFill="1" applyBorder="1" applyAlignment="1" applyProtection="1">
      <alignment horizontal="center" vertical="top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7" xfId="0" applyFont="1" applyFill="1" applyBorder="1" applyAlignment="1" applyProtection="1">
      <alignment horizontal="center"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14" fillId="9" borderId="1" xfId="0" applyFont="1" applyFill="1" applyBorder="1" applyAlignment="1" applyProtection="1">
      <alignment horizontal="center" wrapText="1"/>
      <protection locked="0"/>
    </xf>
    <xf numFmtId="0" fontId="21" fillId="2" borderId="2" xfId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Protection="1"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1" fillId="2" borderId="4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4" fontId="10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Protection="1"/>
    <xf numFmtId="0" fontId="10" fillId="2" borderId="1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left" vertical="center" wrapText="1"/>
    </xf>
    <xf numFmtId="0" fontId="20" fillId="2" borderId="3" xfId="0" applyFont="1" applyFill="1" applyBorder="1" applyAlignment="1" applyProtection="1">
      <alignment horizontal="left" vertical="center" wrapText="1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7" fillId="10" borderId="14" xfId="0" applyFont="1" applyFill="1" applyBorder="1" applyAlignment="1" applyProtection="1">
      <alignment horizontal="center" vertical="center" wrapText="1"/>
      <protection locked="0"/>
    </xf>
    <xf numFmtId="0" fontId="0" fillId="10" borderId="15" xfId="0" applyFill="1" applyBorder="1" applyAlignment="1" applyProtection="1">
      <alignment vertical="center"/>
      <protection locked="0"/>
    </xf>
    <xf numFmtId="0" fontId="7" fillId="10" borderId="21" xfId="0" applyFont="1" applyFill="1" applyBorder="1" applyAlignment="1" applyProtection="1">
      <alignment horizontal="center" vertical="center" wrapText="1"/>
      <protection locked="0"/>
    </xf>
    <xf numFmtId="0" fontId="0" fillId="10" borderId="22" xfId="0" applyFill="1" applyBorder="1" applyAlignment="1" applyProtection="1">
      <alignment vertical="center"/>
      <protection locked="0"/>
    </xf>
    <xf numFmtId="0" fontId="10" fillId="2" borderId="14" xfId="0" applyNumberFormat="1" applyFont="1" applyFill="1" applyBorder="1" applyAlignment="1" applyProtection="1">
      <alignment horizontal="center" vertical="center" wrapText="1"/>
    </xf>
    <xf numFmtId="0" fontId="10" fillId="2" borderId="15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49" fontId="1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15" fillId="0" borderId="4" xfId="0" applyFont="1" applyBorder="1" applyAlignment="1" applyProtection="1">
      <alignment horizontal="left" wrapText="1"/>
      <protection locked="0"/>
    </xf>
    <xf numFmtId="0" fontId="15" fillId="0" borderId="3" xfId="0" applyFont="1" applyBorder="1" applyAlignment="1" applyProtection="1">
      <alignment horizontal="left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center" wrapText="1"/>
      <protection locked="0"/>
    </xf>
    <xf numFmtId="0" fontId="15" fillId="0" borderId="3" xfId="0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14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12" xfId="0" applyFont="1" applyFill="1" applyBorder="1" applyAlignment="1" applyProtection="1">
      <alignment horizontal="center" wrapText="1"/>
      <protection locked="0"/>
    </xf>
    <xf numFmtId="0" fontId="4" fillId="10" borderId="6" xfId="0" applyFont="1" applyFill="1" applyBorder="1" applyAlignment="1" applyProtection="1">
      <alignment horizontal="center" wrapText="1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left" wrapText="1"/>
      <protection locked="0"/>
    </xf>
    <xf numFmtId="0" fontId="15" fillId="2" borderId="3" xfId="0" applyFont="1" applyFill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D85B"/>
      <color rgb="FF0000FF"/>
      <color rgb="FFFFCF37"/>
      <color rgb="FFF4E8DA"/>
      <color rgb="FFFFFF66"/>
      <color rgb="FFFFFF99"/>
      <color rgb="FFF3F9B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252038</xdr:colOff>
      <xdr:row>3</xdr:row>
      <xdr:rowOff>66675</xdr:rowOff>
    </xdr:from>
    <xdr:to>
      <xdr:col>11</xdr:col>
      <xdr:colOff>459304</xdr:colOff>
      <xdr:row>10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2913" y="819150"/>
          <a:ext cx="1464566" cy="140017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44450</xdr:colOff>
      <xdr:row>51</xdr:row>
      <xdr:rowOff>95250</xdr:rowOff>
    </xdr:from>
    <xdr:to>
      <xdr:col>11</xdr:col>
      <xdr:colOff>501650</xdr:colOff>
      <xdr:row>89</xdr:row>
      <xdr:rowOff>32284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12" t="6196" r="1961" b="4099"/>
        <a:stretch/>
      </xdr:blipFill>
      <xdr:spPr>
        <a:xfrm rot="16200000">
          <a:off x="1136383" y="13487667"/>
          <a:ext cx="6934734" cy="911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49"/>
  <sheetViews>
    <sheetView tabSelected="1" workbookViewId="0">
      <selection activeCell="F46" sqref="F46"/>
    </sheetView>
  </sheetViews>
  <sheetFormatPr defaultColWidth="9.140625" defaultRowHeight="15"/>
  <cols>
    <col min="1" max="1" width="22.5703125" style="11" customWidth="1"/>
    <col min="2" max="2" width="18.140625" style="15" customWidth="1"/>
    <col min="3" max="3" width="10.5703125" style="15" customWidth="1"/>
    <col min="4" max="4" width="7.140625" style="14" customWidth="1"/>
    <col min="5" max="5" width="10.140625" style="14" customWidth="1"/>
    <col min="6" max="6" width="7.42578125" style="14" customWidth="1"/>
    <col min="7" max="7" width="9.42578125" style="14" customWidth="1"/>
    <col min="8" max="8" width="9.85546875" style="12" customWidth="1"/>
    <col min="9" max="9" width="9.7109375" style="13" customWidth="1"/>
    <col min="10" max="10" width="9.7109375" style="12" customWidth="1"/>
    <col min="11" max="11" width="9.140625" style="12"/>
    <col min="12" max="12" width="9.5703125" style="12" customWidth="1"/>
    <col min="13" max="16384" width="9.140625" style="12"/>
  </cols>
  <sheetData>
    <row r="1" spans="1:15" ht="17.100000000000001" customHeight="1">
      <c r="A1" s="182" t="s">
        <v>251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5" s="9" customFormat="1" ht="15.75" customHeight="1">
      <c r="A2" s="187" t="s">
        <v>107</v>
      </c>
      <c r="B2" s="189"/>
      <c r="C2" s="187" t="s">
        <v>249</v>
      </c>
      <c r="D2" s="188"/>
      <c r="E2" s="188"/>
      <c r="F2" s="189"/>
      <c r="G2" s="187" t="s">
        <v>73</v>
      </c>
      <c r="H2" s="188"/>
      <c r="I2" s="188"/>
      <c r="J2" s="201" t="s">
        <v>252</v>
      </c>
      <c r="K2" s="202"/>
      <c r="L2" s="203"/>
      <c r="O2" s="10"/>
    </row>
    <row r="3" spans="1:15" s="10" customFormat="1" ht="27" customHeight="1">
      <c r="A3" s="185"/>
      <c r="B3" s="186"/>
      <c r="C3" s="190"/>
      <c r="D3" s="191"/>
      <c r="E3" s="191"/>
      <c r="F3" s="192"/>
      <c r="G3" s="267"/>
      <c r="H3" s="191"/>
      <c r="I3" s="191"/>
      <c r="J3" s="204"/>
      <c r="K3" s="205"/>
      <c r="L3" s="206"/>
      <c r="M3" s="9"/>
      <c r="N3" s="9"/>
    </row>
    <row r="4" spans="1:15" s="10" customFormat="1" ht="15" customHeight="1">
      <c r="A4" s="164" t="s">
        <v>1</v>
      </c>
      <c r="B4" s="165" t="s">
        <v>2</v>
      </c>
      <c r="C4" s="196" t="s">
        <v>31</v>
      </c>
      <c r="D4" s="188"/>
      <c r="E4" s="188"/>
      <c r="F4" s="189"/>
      <c r="G4" s="196" t="s">
        <v>69</v>
      </c>
      <c r="H4" s="188"/>
      <c r="I4" s="188"/>
      <c r="J4" s="204"/>
      <c r="K4" s="205"/>
      <c r="L4" s="206"/>
      <c r="M4" s="9"/>
      <c r="N4" s="9"/>
    </row>
    <row r="5" spans="1:15" ht="24" customHeight="1">
      <c r="A5" s="20"/>
      <c r="B5" s="19"/>
      <c r="C5" s="190"/>
      <c r="D5" s="191"/>
      <c r="E5" s="191"/>
      <c r="F5" s="192"/>
      <c r="G5" s="211"/>
      <c r="H5" s="212"/>
      <c r="I5" s="212"/>
      <c r="J5" s="204"/>
      <c r="K5" s="205"/>
      <c r="L5" s="206"/>
      <c r="M5" s="11"/>
      <c r="N5" s="11"/>
    </row>
    <row r="6" spans="1:15" ht="15" customHeight="1">
      <c r="A6" s="194" t="s">
        <v>71</v>
      </c>
      <c r="B6" s="194" t="s">
        <v>72</v>
      </c>
      <c r="C6" s="196" t="s">
        <v>103</v>
      </c>
      <c r="D6" s="188"/>
      <c r="E6" s="188"/>
      <c r="F6" s="189"/>
      <c r="G6" s="200" t="s">
        <v>104</v>
      </c>
      <c r="H6" s="188"/>
      <c r="I6" s="188"/>
      <c r="J6" s="204"/>
      <c r="K6" s="205"/>
      <c r="L6" s="206"/>
      <c r="M6" s="11"/>
      <c r="N6" s="11"/>
    </row>
    <row r="7" spans="1:15" ht="15" customHeight="1">
      <c r="A7" s="195"/>
      <c r="B7" s="195"/>
      <c r="C7" s="166" t="s">
        <v>43</v>
      </c>
      <c r="D7" s="166" t="s">
        <v>74</v>
      </c>
      <c r="E7" s="166" t="s">
        <v>57</v>
      </c>
      <c r="F7" s="166" t="s">
        <v>58</v>
      </c>
      <c r="G7" s="268" t="s">
        <v>63</v>
      </c>
      <c r="H7" s="269"/>
      <c r="I7" s="167" t="s">
        <v>58</v>
      </c>
      <c r="J7" s="204"/>
      <c r="K7" s="205"/>
      <c r="L7" s="206"/>
      <c r="M7" s="11"/>
      <c r="N7" s="11"/>
    </row>
    <row r="8" spans="1:15" ht="15.75" customHeight="1">
      <c r="A8" s="75" t="s">
        <v>201</v>
      </c>
      <c r="B8" s="75" t="s">
        <v>248</v>
      </c>
      <c r="C8" s="33">
        <f>VLOOKUP(B8,'Data '!$A$47:$E$88,2,FALSE)</f>
        <v>173.13749999999999</v>
      </c>
      <c r="D8" s="34">
        <f>VLOOKUP(B8,'Data '!$A$47:$E$88,4,FALSE)</f>
        <v>0</v>
      </c>
      <c r="E8" s="33">
        <f>VLOOKUP(B8,'Data '!$A$47:$E$88,3,FALSE)</f>
        <v>166.2</v>
      </c>
      <c r="F8" s="34">
        <f>VLOOKUP(B8,'Data '!$A$47:$E$88,5,FALSE)</f>
        <v>167.9</v>
      </c>
      <c r="G8" s="160" t="s">
        <v>234</v>
      </c>
      <c r="H8" s="33">
        <f>VLOOKUP(G8,'Data '!$G$47:$I$51,2,FALSE)</f>
        <v>151.14500000000001</v>
      </c>
      <c r="I8" s="35" t="str">
        <f>VLOOKUP(G8,'Data '!$G$47:$I$51,3,FALSE)</f>
        <v xml:space="preserve">        </v>
      </c>
      <c r="J8" s="204"/>
      <c r="K8" s="205"/>
      <c r="L8" s="206"/>
      <c r="M8" s="11"/>
      <c r="N8" s="11"/>
    </row>
    <row r="9" spans="1:15" ht="15" customHeight="1">
      <c r="A9" s="75"/>
      <c r="B9" s="75" t="s">
        <v>232</v>
      </c>
      <c r="C9" s="33">
        <f>VLOOKUP(B9,'Data '!$A$47:$E$88,2,FALSE)</f>
        <v>166.5625</v>
      </c>
      <c r="D9" s="34">
        <f>VLOOKUP(B9,'Data '!$A$47:$E$88,4,FALSE)</f>
        <v>0</v>
      </c>
      <c r="E9" s="33">
        <f>VLOOKUP(B9,'Data '!$A$47:$E$88,3,FALSE)</f>
        <v>166.5625</v>
      </c>
      <c r="F9" s="34">
        <f>VLOOKUP(B9,'Data '!$A$47:$E$88,5,FALSE)</f>
        <v>0</v>
      </c>
      <c r="G9" s="161" t="s">
        <v>227</v>
      </c>
      <c r="H9" s="33" t="e">
        <f>VLOOKUP(G9,'Data '!$G$47:$I$51,2,FALSE)</f>
        <v>#N/A</v>
      </c>
      <c r="I9" s="35" t="e">
        <f>VLOOKUP(G9,'Data '!$G$47:$I$51,3,FALSE)</f>
        <v>#N/A</v>
      </c>
      <c r="J9" s="204"/>
      <c r="K9" s="205"/>
      <c r="L9" s="206"/>
      <c r="M9" s="11"/>
      <c r="N9" s="11"/>
    </row>
    <row r="10" spans="1:15" ht="15" customHeight="1">
      <c r="A10" s="75" t="s">
        <v>66</v>
      </c>
      <c r="B10" s="75" t="s">
        <v>207</v>
      </c>
      <c r="C10" s="33">
        <f>VLOOKUP(B10,'Data '!$A$47:$E$88,2,FALSE)</f>
        <v>170.5625</v>
      </c>
      <c r="D10" s="34" t="str">
        <f>VLOOKUP(B10,'Data '!$A$47:$E$88,4,FALSE)</f>
        <v xml:space="preserve">               </v>
      </c>
      <c r="E10" s="33">
        <f>VLOOKUP(B10,'Data '!$A$47:$E$88,3,FALSE)</f>
        <v>164.13749999999999</v>
      </c>
      <c r="F10" s="34">
        <f>VLOOKUP(B10,'Data '!$A$47:$E$88,5,FALSE)</f>
        <v>107.2</v>
      </c>
      <c r="G10" s="161"/>
      <c r="H10" s="33" t="e">
        <f>VLOOKUP(G10,'Data '!$G$47:$I$51,2,FALSE)</f>
        <v>#N/A</v>
      </c>
      <c r="I10" s="35" t="e">
        <f>VLOOKUP(G10,'Data '!$G$47:$I$51,3,FALSE)</f>
        <v>#N/A</v>
      </c>
      <c r="J10" s="204"/>
      <c r="K10" s="205"/>
      <c r="L10" s="206"/>
      <c r="M10" s="11"/>
      <c r="N10" s="11"/>
    </row>
    <row r="11" spans="1:15">
      <c r="A11" s="75"/>
      <c r="B11" s="75"/>
      <c r="C11" s="33" t="e">
        <f>VLOOKUP(B11,'Data '!$A$47:$E$88,2,FALSE)</f>
        <v>#N/A</v>
      </c>
      <c r="D11" s="34" t="e">
        <f>VLOOKUP(B11,'Data '!$A$47:$E$88,4,FALSE)</f>
        <v>#N/A</v>
      </c>
      <c r="E11" s="33" t="e">
        <f>VLOOKUP(B11,'Data '!$A$47:$E$88,3,FALSE)</f>
        <v>#N/A</v>
      </c>
      <c r="F11" s="34" t="e">
        <f>VLOOKUP(B11,'Data '!$A$47:$E$88,5,FALSE)</f>
        <v>#N/A</v>
      </c>
      <c r="G11" s="160"/>
      <c r="H11" s="33" t="e">
        <f>VLOOKUP(G11,'Data '!$G$47:$I$51,2,FALSE)</f>
        <v>#N/A</v>
      </c>
      <c r="I11" s="35" t="e">
        <f>VLOOKUP(G11,'Data '!$G$47:$I$51,3,FALSE)</f>
        <v>#N/A</v>
      </c>
      <c r="J11" s="207"/>
      <c r="K11" s="208"/>
      <c r="L11" s="209"/>
      <c r="M11" s="11"/>
      <c r="N11" s="11"/>
    </row>
    <row r="12" spans="1:15" ht="15" customHeight="1">
      <c r="A12" s="197" t="s">
        <v>119</v>
      </c>
      <c r="B12" s="198"/>
      <c r="C12" s="198"/>
      <c r="D12" s="198"/>
      <c r="E12" s="198"/>
      <c r="F12" s="198"/>
      <c r="G12" s="198"/>
      <c r="H12" s="198"/>
      <c r="I12" s="199"/>
      <c r="J12" s="210" t="s">
        <v>102</v>
      </c>
      <c r="K12" s="210"/>
      <c r="L12" s="210"/>
      <c r="N12" s="11"/>
    </row>
    <row r="13" spans="1:15" ht="15" customHeight="1">
      <c r="A13" s="168" t="s">
        <v>98</v>
      </c>
      <c r="B13" s="168" t="s">
        <v>0</v>
      </c>
      <c r="C13" s="168" t="s">
        <v>99</v>
      </c>
      <c r="D13" s="168" t="s">
        <v>101</v>
      </c>
      <c r="E13" s="168" t="s">
        <v>126</v>
      </c>
      <c r="F13" s="169" t="s">
        <v>60</v>
      </c>
      <c r="G13" s="193" t="s">
        <v>5</v>
      </c>
      <c r="H13" s="193"/>
      <c r="I13" s="193"/>
      <c r="J13" s="170" t="s">
        <v>109</v>
      </c>
      <c r="K13" s="170" t="s">
        <v>0</v>
      </c>
      <c r="L13" s="170" t="s">
        <v>110</v>
      </c>
      <c r="N13" s="11"/>
    </row>
    <row r="14" spans="1:15" ht="15" customHeight="1">
      <c r="A14" s="40"/>
      <c r="B14" s="41"/>
      <c r="C14" s="41"/>
      <c r="D14" s="41"/>
      <c r="E14" s="41"/>
      <c r="F14" s="63"/>
      <c r="G14" s="270"/>
      <c r="H14" s="270"/>
      <c r="I14" s="270"/>
      <c r="J14" s="55"/>
      <c r="K14" s="55"/>
      <c r="L14" s="55"/>
      <c r="N14" s="11"/>
    </row>
    <row r="15" spans="1:15" ht="15" customHeight="1">
      <c r="A15" s="42"/>
      <c r="B15" s="41"/>
      <c r="C15" s="41"/>
      <c r="D15" s="41"/>
      <c r="E15" s="41"/>
      <c r="F15" s="63"/>
      <c r="G15" s="270"/>
      <c r="H15" s="270"/>
      <c r="I15" s="270"/>
      <c r="J15" s="56"/>
      <c r="K15" s="56"/>
      <c r="L15" s="56"/>
      <c r="N15" s="11"/>
    </row>
    <row r="16" spans="1:15" ht="15" customHeight="1">
      <c r="A16" s="171" t="s">
        <v>153</v>
      </c>
      <c r="B16" s="165" t="s">
        <v>2</v>
      </c>
      <c r="C16" s="243" t="s">
        <v>31</v>
      </c>
      <c r="D16" s="188"/>
      <c r="E16" s="188"/>
      <c r="F16" s="189"/>
      <c r="G16" s="243" t="s">
        <v>5</v>
      </c>
      <c r="H16" s="188"/>
      <c r="I16" s="189"/>
      <c r="J16" s="240" t="s">
        <v>96</v>
      </c>
      <c r="K16" s="240"/>
      <c r="L16" s="240"/>
      <c r="M16" s="11"/>
      <c r="N16" s="11"/>
    </row>
    <row r="17" spans="1:14" ht="15" customHeight="1">
      <c r="A17" s="45"/>
      <c r="B17" s="40"/>
      <c r="C17" s="216"/>
      <c r="D17" s="217"/>
      <c r="E17" s="217"/>
      <c r="F17" s="218"/>
      <c r="G17" s="247"/>
      <c r="H17" s="217"/>
      <c r="I17" s="218"/>
      <c r="J17" s="241"/>
      <c r="K17" s="241"/>
      <c r="L17" s="241"/>
      <c r="M17" s="11"/>
      <c r="N17" s="11"/>
    </row>
    <row r="18" spans="1:14" ht="15" customHeight="1">
      <c r="A18" s="45"/>
      <c r="B18" s="40"/>
      <c r="C18" s="216"/>
      <c r="D18" s="217"/>
      <c r="E18" s="217"/>
      <c r="F18" s="218"/>
      <c r="G18" s="247"/>
      <c r="H18" s="217"/>
      <c r="I18" s="218"/>
      <c r="J18" s="241"/>
      <c r="K18" s="241"/>
      <c r="L18" s="241"/>
      <c r="M18" s="11"/>
      <c r="N18" s="11"/>
    </row>
    <row r="19" spans="1:14" ht="15" customHeight="1">
      <c r="A19" s="45"/>
      <c r="B19" s="40"/>
      <c r="C19" s="216"/>
      <c r="D19" s="217"/>
      <c r="E19" s="217"/>
      <c r="F19" s="218"/>
      <c r="G19" s="247"/>
      <c r="H19" s="217"/>
      <c r="I19" s="218"/>
      <c r="J19" s="241"/>
      <c r="K19" s="241"/>
      <c r="L19" s="241"/>
      <c r="M19" s="11"/>
      <c r="N19" s="11"/>
    </row>
    <row r="20" spans="1:14" ht="15" customHeight="1">
      <c r="A20" s="45"/>
      <c r="B20" s="40"/>
      <c r="C20" s="216"/>
      <c r="D20" s="271"/>
      <c r="E20" s="271"/>
      <c r="F20" s="272"/>
      <c r="G20" s="247"/>
      <c r="H20" s="273"/>
      <c r="I20" s="274"/>
      <c r="J20" s="256"/>
      <c r="K20" s="257"/>
      <c r="L20" s="258"/>
      <c r="M20" s="11"/>
      <c r="N20" s="11"/>
    </row>
    <row r="21" spans="1:14" s="10" customFormat="1" ht="15" customHeight="1">
      <c r="A21" s="263" t="s">
        <v>14</v>
      </c>
      <c r="B21" s="188"/>
      <c r="C21" s="188"/>
      <c r="D21" s="188"/>
      <c r="E21" s="188"/>
      <c r="F21" s="189"/>
      <c r="G21" s="196" t="s">
        <v>5</v>
      </c>
      <c r="H21" s="188"/>
      <c r="I21" s="189"/>
      <c r="J21" s="240" t="s">
        <v>96</v>
      </c>
      <c r="K21" s="240"/>
      <c r="L21" s="240"/>
      <c r="M21" s="9"/>
      <c r="N21" s="9"/>
    </row>
    <row r="22" spans="1:14">
      <c r="A22" s="262"/>
      <c r="B22" s="254"/>
      <c r="C22" s="254"/>
      <c r="D22" s="254"/>
      <c r="E22" s="254"/>
      <c r="F22" s="255"/>
      <c r="G22" s="256"/>
      <c r="H22" s="254"/>
      <c r="I22" s="255"/>
      <c r="J22" s="241"/>
      <c r="K22" s="241"/>
      <c r="L22" s="241"/>
      <c r="M22" s="11"/>
      <c r="N22" s="11"/>
    </row>
    <row r="23" spans="1:14">
      <c r="A23" s="213"/>
      <c r="B23" s="214"/>
      <c r="C23" s="214"/>
      <c r="D23" s="214"/>
      <c r="E23" s="214"/>
      <c r="F23" s="215"/>
      <c r="G23" s="249"/>
      <c r="H23" s="217"/>
      <c r="I23" s="218"/>
      <c r="J23" s="241"/>
      <c r="K23" s="241"/>
      <c r="L23" s="241"/>
      <c r="M23" s="11"/>
      <c r="N23" s="11"/>
    </row>
    <row r="24" spans="1:14">
      <c r="A24" s="77"/>
      <c r="B24" s="78"/>
      <c r="C24" s="78"/>
      <c r="D24" s="78"/>
      <c r="E24" s="78"/>
      <c r="F24" s="79"/>
      <c r="G24" s="264"/>
      <c r="H24" s="265"/>
      <c r="I24" s="266"/>
      <c r="J24" s="259"/>
      <c r="K24" s="260"/>
      <c r="L24" s="261"/>
      <c r="M24" s="11"/>
      <c r="N24" s="11"/>
    </row>
    <row r="25" spans="1:14">
      <c r="A25" s="234"/>
      <c r="B25" s="235"/>
      <c r="C25" s="235"/>
      <c r="D25" s="235"/>
      <c r="E25" s="235"/>
      <c r="F25" s="236"/>
      <c r="G25" s="249"/>
      <c r="H25" s="217"/>
      <c r="I25" s="218"/>
      <c r="J25" s="241"/>
      <c r="K25" s="241"/>
      <c r="L25" s="241"/>
      <c r="M25" s="11"/>
      <c r="N25" s="11"/>
    </row>
    <row r="26" spans="1:14">
      <c r="A26" s="52"/>
      <c r="B26" s="53"/>
      <c r="C26" s="53"/>
      <c r="D26" s="53"/>
      <c r="E26" s="53"/>
      <c r="F26" s="54"/>
      <c r="G26" s="249"/>
      <c r="H26" s="250"/>
      <c r="I26" s="251"/>
      <c r="J26" s="256"/>
      <c r="K26" s="257"/>
      <c r="L26" s="258"/>
      <c r="M26" s="11"/>
      <c r="N26" s="11"/>
    </row>
    <row r="27" spans="1:14" ht="15" customHeight="1">
      <c r="A27" s="171" t="s">
        <v>70</v>
      </c>
      <c r="B27" s="165" t="s">
        <v>2</v>
      </c>
      <c r="C27" s="243" t="s">
        <v>31</v>
      </c>
      <c r="D27" s="188"/>
      <c r="E27" s="188"/>
      <c r="F27" s="189"/>
      <c r="G27" s="243" t="s">
        <v>5</v>
      </c>
      <c r="H27" s="188"/>
      <c r="I27" s="189"/>
      <c r="J27" s="240" t="s">
        <v>96</v>
      </c>
      <c r="K27" s="240"/>
      <c r="L27" s="240"/>
      <c r="M27" s="11"/>
    </row>
    <row r="28" spans="1:14" ht="15" customHeight="1">
      <c r="A28" s="40"/>
      <c r="B28" s="42"/>
      <c r="C28" s="248"/>
      <c r="D28" s="217"/>
      <c r="E28" s="217"/>
      <c r="F28" s="218"/>
      <c r="G28" s="247"/>
      <c r="H28" s="217"/>
      <c r="I28" s="218"/>
      <c r="J28" s="241"/>
      <c r="K28" s="241"/>
      <c r="L28" s="241"/>
      <c r="M28" s="11"/>
      <c r="N28" s="11"/>
    </row>
    <row r="29" spans="1:14">
      <c r="A29" s="40"/>
      <c r="B29" s="45"/>
      <c r="C29" s="213"/>
      <c r="D29" s="217"/>
      <c r="E29" s="217"/>
      <c r="F29" s="218"/>
      <c r="G29" s="234"/>
      <c r="H29" s="217"/>
      <c r="I29" s="218"/>
      <c r="J29" s="242"/>
      <c r="K29" s="242"/>
      <c r="L29" s="242"/>
      <c r="M29" s="11"/>
      <c r="N29" s="11"/>
    </row>
    <row r="30" spans="1:14">
      <c r="A30" s="40"/>
      <c r="B30" s="45"/>
      <c r="C30" s="213"/>
      <c r="D30" s="214"/>
      <c r="E30" s="214"/>
      <c r="F30" s="215"/>
      <c r="G30" s="234"/>
      <c r="H30" s="235"/>
      <c r="I30" s="236"/>
      <c r="J30" s="242"/>
      <c r="K30" s="242"/>
      <c r="L30" s="242"/>
      <c r="M30" s="11"/>
      <c r="N30" s="11"/>
    </row>
    <row r="31" spans="1:14">
      <c r="A31" s="40"/>
      <c r="B31" s="45"/>
      <c r="C31" s="77"/>
      <c r="D31" s="78"/>
      <c r="E31" s="78"/>
      <c r="F31" s="79"/>
      <c r="G31" s="80"/>
      <c r="H31" s="81"/>
      <c r="I31" s="82"/>
      <c r="J31" s="237"/>
      <c r="K31" s="238"/>
      <c r="L31" s="239"/>
      <c r="M31" s="11"/>
      <c r="N31" s="11"/>
    </row>
    <row r="32" spans="1:14">
      <c r="A32" s="40"/>
      <c r="B32" s="45"/>
      <c r="C32" s="46"/>
      <c r="D32" s="47"/>
      <c r="E32" s="47"/>
      <c r="F32" s="48"/>
      <c r="G32" s="49"/>
      <c r="H32" s="50"/>
      <c r="I32" s="51"/>
      <c r="J32" s="249"/>
      <c r="K32" s="250"/>
      <c r="L32" s="251"/>
      <c r="M32" s="11"/>
      <c r="N32" s="11"/>
    </row>
    <row r="33" spans="1:14" ht="15" customHeight="1">
      <c r="A33" s="172" t="s">
        <v>118</v>
      </c>
      <c r="B33" s="165" t="s">
        <v>3</v>
      </c>
      <c r="C33" s="196" t="s">
        <v>0</v>
      </c>
      <c r="D33" s="188"/>
      <c r="E33" s="188"/>
      <c r="F33" s="189"/>
      <c r="G33" s="196" t="s">
        <v>108</v>
      </c>
      <c r="H33" s="188"/>
      <c r="I33" s="189"/>
      <c r="J33" s="243" t="s">
        <v>113</v>
      </c>
      <c r="K33" s="252"/>
      <c r="L33" s="253"/>
      <c r="M33" s="11"/>
      <c r="N33" s="11"/>
    </row>
    <row r="34" spans="1:14" ht="15" customHeight="1">
      <c r="A34" s="40"/>
      <c r="B34" s="40"/>
      <c r="C34" s="216"/>
      <c r="D34" s="217"/>
      <c r="E34" s="217"/>
      <c r="F34" s="218"/>
      <c r="G34" s="246"/>
      <c r="H34" s="217"/>
      <c r="I34" s="218"/>
      <c r="J34" s="108" t="s">
        <v>112</v>
      </c>
      <c r="K34" s="108" t="s">
        <v>226</v>
      </c>
      <c r="L34" s="108" t="s">
        <v>152</v>
      </c>
      <c r="N34" s="11"/>
    </row>
    <row r="35" spans="1:14" ht="15" customHeight="1">
      <c r="A35" s="40"/>
      <c r="B35" s="40"/>
      <c r="C35" s="216"/>
      <c r="D35" s="217"/>
      <c r="E35" s="217"/>
      <c r="F35" s="218"/>
      <c r="G35" s="216"/>
      <c r="H35" s="217"/>
      <c r="I35" s="218"/>
      <c r="J35" s="43"/>
      <c r="K35" s="43"/>
      <c r="L35" s="43"/>
      <c r="M35" s="11"/>
      <c r="N35" s="11"/>
    </row>
    <row r="36" spans="1:14">
      <c r="A36" s="45"/>
      <c r="B36" s="40"/>
      <c r="C36" s="216"/>
      <c r="D36" s="254"/>
      <c r="E36" s="254"/>
      <c r="F36" s="255"/>
      <c r="G36" s="245"/>
      <c r="H36" s="217"/>
      <c r="I36" s="218"/>
      <c r="J36" s="43"/>
      <c r="K36" s="43"/>
      <c r="L36" s="43"/>
      <c r="M36" s="11"/>
      <c r="N36" s="11"/>
    </row>
    <row r="37" spans="1:14">
      <c r="A37" s="45"/>
      <c r="B37" s="40"/>
      <c r="C37" s="60"/>
      <c r="D37" s="61"/>
      <c r="E37" s="61"/>
      <c r="F37" s="62"/>
      <c r="G37" s="57"/>
      <c r="H37" s="58"/>
      <c r="I37" s="59"/>
      <c r="J37" s="43"/>
      <c r="K37" s="43"/>
      <c r="L37" s="43"/>
      <c r="M37" s="11"/>
      <c r="N37" s="11"/>
    </row>
    <row r="38" spans="1:14" s="10" customFormat="1" ht="15" customHeight="1">
      <c r="A38" s="244" t="s">
        <v>250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</row>
    <row r="39" spans="1:14" ht="22.5">
      <c r="A39" s="173" t="s">
        <v>117</v>
      </c>
      <c r="B39" s="173" t="s">
        <v>0</v>
      </c>
      <c r="C39" s="228" t="s">
        <v>6</v>
      </c>
      <c r="D39" s="229"/>
      <c r="E39" s="174" t="s">
        <v>32</v>
      </c>
      <c r="F39" s="174" t="s">
        <v>59</v>
      </c>
      <c r="G39" s="174" t="s">
        <v>33</v>
      </c>
      <c r="H39" s="175" t="s">
        <v>34</v>
      </c>
      <c r="I39" s="176" t="s">
        <v>95</v>
      </c>
      <c r="J39" s="177" t="s">
        <v>170</v>
      </c>
      <c r="K39" s="224" t="s">
        <v>5</v>
      </c>
      <c r="L39" s="225"/>
    </row>
    <row r="40" spans="1:14" ht="39.950000000000003" customHeight="1">
      <c r="A40" s="76" t="s">
        <v>150</v>
      </c>
      <c r="B40" s="22" t="str">
        <f>VLOOKUP(A40,'Data '!$A$16:$J$43,2,FALSE)</f>
        <v>Lewiston, ID</v>
      </c>
      <c r="C40" s="230" t="str">
        <f>VLOOKUP(A40,'Data '!$A$16:$J$43,3,FALSE)</f>
        <v>208-743-1124</v>
      </c>
      <c r="D40" s="231" t="e">
        <f>VLOOKUP(C40,'Data '!$A$16:$J$43,2,FALSE)</f>
        <v>#N/A</v>
      </c>
      <c r="E40" s="23" t="str">
        <f>VLOOKUP(A40,'Data '!$A$16:$J$43,4,FALSE)</f>
        <v>Yes</v>
      </c>
      <c r="F40" s="23" t="str">
        <f>VLOOKUP(A40,'Data '!$A$16:$J$43,5,FALSE)</f>
        <v>PARA</v>
      </c>
      <c r="G40" s="23" t="str">
        <f>VLOOKUP(A40,'Data '!$A$16:$J$43,6,FALSE)</f>
        <v>No</v>
      </c>
      <c r="H40" s="24" t="str">
        <f>VLOOKUP(A40,'Data '!$A$16:$J$43,7,FALSE)</f>
        <v>type 3</v>
      </c>
      <c r="I40" s="30" t="str">
        <f>VLOOKUP(A40,'Data '!$A$16:$J$43,8,FALSE)</f>
        <v>yes</v>
      </c>
      <c r="J40" s="38" t="str">
        <f>VLOOKUP(A40,'Data '!$A$16:$J$43,9,FALSE)</f>
        <v>155.2800     Tx Tone 156.7</v>
      </c>
      <c r="K40" s="232" t="str">
        <f>VLOOKUP(A40,'Data '!$A$16:$J$43,10,FALSE)</f>
        <v>Advanced Life Support</v>
      </c>
      <c r="L40" s="233" t="e">
        <f>VLOOKUP(K40,'Data '!$A$16:$J$43,2,FALSE)</f>
        <v>#N/A</v>
      </c>
    </row>
    <row r="41" spans="1:14" ht="39.950000000000003" customHeight="1">
      <c r="A41" s="76" t="s">
        <v>158</v>
      </c>
      <c r="B41" s="22" t="str">
        <f>VLOOKUP(A41,'Data '!$A$16:$J$43,2,FALSE)</f>
        <v>Grangeville, ID</v>
      </c>
      <c r="C41" s="230" t="str">
        <f>VLOOKUP(A41,'Data '!$A$16:$J$43,3,FALSE)</f>
        <v> 911  </v>
      </c>
      <c r="D41" s="231" t="e">
        <f>VLOOKUP(C41,'Data '!$A$16:$J$43,2,FALSE)</f>
        <v>#N/A</v>
      </c>
      <c r="E41" s="23">
        <f>VLOOKUP(A41,'Data '!$A$16:$J$43,4,FALSE)</f>
        <v>0</v>
      </c>
      <c r="F41" s="23" t="str">
        <f>VLOOKUP(A41,'Data '!$A$16:$J$43,5,FALSE)</f>
        <v>EMT</v>
      </c>
      <c r="G41" s="23">
        <f>VLOOKUP(A41,'Data '!$A$16:$J$43,6,FALSE)</f>
        <v>0</v>
      </c>
      <c r="H41" s="24">
        <f>VLOOKUP(A41,'Data '!$A$16:$J$43,7,FALSE)</f>
        <v>0</v>
      </c>
      <c r="I41" s="36" t="str">
        <f>VLOOKUP(A41,'Data '!$A$16:$J$43,8,FALSE)</f>
        <v>yes</v>
      </c>
      <c r="J41" s="38" t="str">
        <f>VLOOKUP(A41,'Data '!$A$16:$J$43,9,FALSE)</f>
        <v>155.2800     Tx Tone 156.7</v>
      </c>
      <c r="K41" s="232" t="str">
        <f>VLOOKUP(A41,'Data '!$A$16:$J$43,10,FALSE)</f>
        <v>Advanced Life Support</v>
      </c>
      <c r="L41" s="233" t="e">
        <f>VLOOKUP(K41,'Data '!$A$16:$J$43,2,FALSE)</f>
        <v>#N/A</v>
      </c>
    </row>
    <row r="42" spans="1:14" ht="39.950000000000003" customHeight="1">
      <c r="A42" s="76" t="s">
        <v>254</v>
      </c>
      <c r="B42" s="22" t="str">
        <f>VLOOKUP(A42,'Data '!$A$16:$J$43,2,FALSE)</f>
        <v>Missoula, MT</v>
      </c>
      <c r="C42" s="230">
        <f>VLOOKUP(A42,'Data '!$A$16:$J$43,3,FALSE)</f>
        <v>911</v>
      </c>
      <c r="D42" s="231" t="e">
        <f>VLOOKUP(C42,'Data '!$A$16:$J$43,2,FALSE)</f>
        <v>#N/A</v>
      </c>
      <c r="E42" s="23">
        <f>VLOOKUP(A42,'Data '!$A$16:$J$43,4,FALSE)</f>
        <v>0</v>
      </c>
      <c r="F42" s="23" t="str">
        <f>VLOOKUP(A42,'Data '!$A$16:$J$43,5,FALSE)</f>
        <v>PARA</v>
      </c>
      <c r="G42" s="23">
        <f>VLOOKUP(A42,'Data '!$A$16:$J$43,6,FALSE)</f>
        <v>0</v>
      </c>
      <c r="H42" s="24">
        <f>VLOOKUP(A42,'Data '!$A$16:$J$43,7,FALSE)</f>
        <v>0</v>
      </c>
      <c r="I42" s="30" t="str">
        <f>VLOOKUP(A42,'Data '!$A$16:$J$43,8,FALSE)</f>
        <v>yes</v>
      </c>
      <c r="J42" s="30" t="str">
        <f>VLOOKUP(A42,'Data '!$A$16:$J$43,9,FALSE)</f>
        <v>153.9050     "Gold"</v>
      </c>
      <c r="K42" s="232" t="str">
        <f>VLOOKUP(A42,'Data '!$A$16:$J$43,10,FALSE)</f>
        <v>Advanced Life Support</v>
      </c>
      <c r="L42" s="233" t="e">
        <f>VLOOKUP(K42,'Data '!$A$16:$J$43,2,FALSE)</f>
        <v>#N/A</v>
      </c>
    </row>
    <row r="43" spans="1:14" ht="39.950000000000003" customHeight="1">
      <c r="A43" s="162" t="s">
        <v>242</v>
      </c>
      <c r="B43" s="22" t="str">
        <f>VLOOKUP(A43,'Data '!$A$16:$J$43,2,FALSE)</f>
        <v>Kalispell, MT</v>
      </c>
      <c r="C43" s="230" t="str">
        <f>VLOOKUP(A43,'Data '!$A$16:$J$43,3,FALSE)</f>
        <v> (406) 758-5610 opt 2</v>
      </c>
      <c r="D43" s="231" t="e">
        <f>VLOOKUP(C43,'Data '!$A$16:$J$43,2,FALSE)</f>
        <v>#N/A</v>
      </c>
      <c r="E43" s="23" t="str">
        <f>VLOOKUP(A43,'Data '!$A$16:$J$43,4,FALSE)</f>
        <v>Yes</v>
      </c>
      <c r="F43" s="23" t="str">
        <f>VLOOKUP(A43,'Data '!$A$16:$J$43,5,FALSE)</f>
        <v>PARA</v>
      </c>
      <c r="G43" s="23" t="str">
        <f>VLOOKUP(A43,'Data '!$A$16:$J$43,6,FALSE)</f>
        <v>Yes</v>
      </c>
      <c r="H43" s="159" t="str">
        <f>VLOOKUP(A43,'Data '!$A$16:$J$43,7,FALSE)</f>
        <v>type 3</v>
      </c>
      <c r="I43" s="30" t="str">
        <f>VLOOKUP(A43,'Data '!$A$16:$J$43,8,FALSE)</f>
        <v>yes</v>
      </c>
      <c r="J43" s="30" t="str">
        <f>VLOOKUP(A43,'Data '!$A$16:$J$43,9,FALSE)</f>
        <v>155.2800     Tx Tone 156.7</v>
      </c>
      <c r="K43" s="232" t="str">
        <f>VLOOKUP(A43,'Data '!$A$16:$J$43,10,FALSE)</f>
        <v>Advanced Life Support - 250' Hoist</v>
      </c>
      <c r="L43" s="233" t="e">
        <f>VLOOKUP(K43,'Data '!$A$16:$J$43,2,FALSE)</f>
        <v>#N/A</v>
      </c>
    </row>
    <row r="44" spans="1:14" ht="39.950000000000003" customHeight="1">
      <c r="A44" s="162" t="s">
        <v>242</v>
      </c>
      <c r="B44" s="22" t="str">
        <f>VLOOKUP(A44,'Data '!$A$16:$J$43,2,FALSE)</f>
        <v>Kalispell, MT</v>
      </c>
      <c r="C44" s="230" t="str">
        <f>VLOOKUP(A44,'Data '!$A$16:$J$43,3,FALSE)</f>
        <v> (406) 758-5610 opt 2</v>
      </c>
      <c r="D44" s="231" t="e">
        <f>VLOOKUP(C44,'Data '!$A$16:$J$43,2,FALSE)</f>
        <v>#N/A</v>
      </c>
      <c r="E44" s="23" t="str">
        <f>VLOOKUP(A44,'Data '!$A$16:$J$43,4,FALSE)</f>
        <v>Yes</v>
      </c>
      <c r="F44" s="23" t="str">
        <f>VLOOKUP(A44,'Data '!$A$16:$J$43,5,FALSE)</f>
        <v>PARA</v>
      </c>
      <c r="G44" s="23" t="str">
        <f>VLOOKUP(A44,'Data '!$A$16:$J$43,6,FALSE)</f>
        <v>Yes</v>
      </c>
      <c r="H44" s="159" t="str">
        <f>VLOOKUP(A44,'Data '!$A$16:$J$43,7,FALSE)</f>
        <v>type 3</v>
      </c>
      <c r="I44" s="30" t="str">
        <f>VLOOKUP(A44,'Data '!$A$16:$J$43,8,FALSE)</f>
        <v>yes</v>
      </c>
      <c r="J44" s="30" t="str">
        <f>VLOOKUP(A44,'Data '!$A$16:$J$43,9,FALSE)</f>
        <v>155.2800     Tx Tone 156.7</v>
      </c>
      <c r="K44" s="232" t="str">
        <f>VLOOKUP(A44,'Data '!$A$16:$J$43,10,FALSE)</f>
        <v>Advanced Life Support - 250' Hoist</v>
      </c>
      <c r="L44" s="233" t="e">
        <f>VLOOKUP(K44,'Data '!$A$16:$J$43,2,FALSE)</f>
        <v>#N/A</v>
      </c>
    </row>
    <row r="45" spans="1:14" ht="22.5" customHeight="1">
      <c r="A45" s="178" t="s">
        <v>15</v>
      </c>
      <c r="B45" s="178" t="s">
        <v>0</v>
      </c>
      <c r="C45" s="226" t="s">
        <v>6</v>
      </c>
      <c r="D45" s="227"/>
      <c r="E45" s="179" t="s">
        <v>174</v>
      </c>
      <c r="F45" s="180" t="s">
        <v>193</v>
      </c>
      <c r="G45" s="179" t="s">
        <v>194</v>
      </c>
      <c r="H45" s="181" t="s">
        <v>192</v>
      </c>
      <c r="I45" s="224" t="s">
        <v>97</v>
      </c>
      <c r="J45" s="225"/>
      <c r="K45" s="224" t="s">
        <v>5</v>
      </c>
      <c r="L45" s="225"/>
    </row>
    <row r="46" spans="1:14" ht="69.95" customHeight="1">
      <c r="A46" s="124" t="s">
        <v>241</v>
      </c>
      <c r="B46" s="25" t="str">
        <f>VLOOKUP(A46,'Data '!$A$1:$G$10,2,FALSE)</f>
        <v>Lewiston, ID</v>
      </c>
      <c r="C46" s="219" t="str">
        <f>VLOOKUP(A46,'Data '!$A$1:$D$11,3,FALSE)</f>
        <v>208-743-2511</v>
      </c>
      <c r="D46" s="220"/>
      <c r="E46" s="26"/>
      <c r="F46" s="26"/>
      <c r="G46" s="27" t="str">
        <f>VLOOKUP(A46,'Data '!$A$1:$F$10,4,FALSE)</f>
        <v>no</v>
      </c>
      <c r="H46" s="125" t="str">
        <f>VLOOKUP(A46,'Data '!$A$1:$F$10,5,FALSE)</f>
        <v>Primary 155.340 Secondary 155.280</v>
      </c>
      <c r="I46" s="221" t="str">
        <f>VLOOKUP(A46,'Data '!$A$1:$N$10,6,FALSE)</f>
        <v>46° 25.02  x  117° 01.45</v>
      </c>
      <c r="J46" s="221" t="e">
        <f>VLOOKUP(I46,'Data '!I1:O10,2,FALSE)</f>
        <v>#N/A</v>
      </c>
      <c r="K46" s="222" t="str">
        <f>VLOOKUP(A46,'Data '!$A$1:$P$10,7,FALSE)</f>
        <v>Roof Top - Type 2 - 9,000 lb. - Dispatch - Call Lead ER nurse direct @ 208-799-6626.  Try 208-799-5799 if can't reach nurse direct.  State Comm 800-632-8000</v>
      </c>
      <c r="L46" s="223" t="e">
        <f>VLOOKUP(K46,'Data '!K1:Q10,2,FALSE)</f>
        <v>#N/A</v>
      </c>
    </row>
    <row r="47" spans="1:14" ht="69.95" customHeight="1">
      <c r="A47" s="124" t="s">
        <v>49</v>
      </c>
      <c r="B47" s="25" t="str">
        <f>VLOOKUP(A47,'Data '!$A$1:$G$10,2,FALSE)</f>
        <v>Grangeville, ID</v>
      </c>
      <c r="C47" s="219" t="str">
        <f>VLOOKUP(A47,'Data '!$A$1:$D$11,3,FALSE)</f>
        <v>208-983-1700</v>
      </c>
      <c r="D47" s="220"/>
      <c r="E47" s="26"/>
      <c r="F47" s="26"/>
      <c r="G47" s="27" t="str">
        <f>VLOOKUP(A47,'Data '!$A$1:$F$10,4,FALSE)</f>
        <v>no</v>
      </c>
      <c r="H47" s="125">
        <f>VLOOKUP(A47,'Data '!$A$1:$F$10,5,FALSE)</f>
        <v>155.34</v>
      </c>
      <c r="I47" s="221" t="str">
        <f>VLOOKUP(A47,'Data '!$A$1:$N$10,6,FALSE)</f>
        <v>45° 56.30  x  116° 07.80</v>
      </c>
      <c r="J47" s="221" t="e">
        <f>VLOOKUP(I47,'Data '!I2:O11,2,FALSE)</f>
        <v>#N/A</v>
      </c>
      <c r="K47" s="222" t="str">
        <f>VLOOKUP(A47,'Data '!$A$1:$P$10,7,FALSE)</f>
        <v>No Pad - Land at Idaho County Airport (KGIC) - Coordinates are for KGIC.</v>
      </c>
      <c r="L47" s="223" t="e">
        <f>VLOOKUP(K47,'Data '!K2:Q11,2,FALSE)</f>
        <v>#N/A</v>
      </c>
    </row>
    <row r="48" spans="1:14" ht="69.95" customHeight="1">
      <c r="A48" s="124" t="s">
        <v>18</v>
      </c>
      <c r="B48" s="25" t="str">
        <f>VLOOKUP(A48,'Data '!$A$1:$G$10,2,FALSE)</f>
        <v>McCall, ID</v>
      </c>
      <c r="C48" s="219" t="str">
        <f>VLOOKUP(A48,'Data '!$A$1:$D$11,3,FALSE)</f>
        <v>208-634-2221</v>
      </c>
      <c r="D48" s="220"/>
      <c r="E48" s="28"/>
      <c r="F48" s="29"/>
      <c r="G48" s="27" t="str">
        <f>VLOOKUP(A48,'Data '!$A$1:$F$10,4,FALSE)</f>
        <v>no</v>
      </c>
      <c r="H48" s="125">
        <f>VLOOKUP(A48,'Data '!$A$1:$F$10,5,FALSE)</f>
        <v>155.34</v>
      </c>
      <c r="I48" s="221" t="str">
        <f>VLOOKUP(A48,'Data '!$A$1:$N$10,6,FALSE)</f>
        <v>44° 53.84  x  116° 06.02</v>
      </c>
      <c r="J48" s="221" t="e">
        <f>VLOOKUP(I48,'Data '!I3:O12,2,FALSE)</f>
        <v>#N/A</v>
      </c>
      <c r="K48" s="222" t="str">
        <f>VLOOKUP(A48,'Data '!$A$1:$P$10,7,FALSE)</f>
        <v>NO PAD - Land @ McCall Airport(KMYL) - Land on North Apron near compass rose.  Dispatch call 208-634-2221 to advise hospital and initiate ground transport.</v>
      </c>
      <c r="L48" s="223" t="e">
        <f>VLOOKUP(K48,'Data '!K3:Q12,2,FALSE)</f>
        <v>#N/A</v>
      </c>
    </row>
    <row r="49" spans="1:12" ht="69.95" customHeight="1">
      <c r="A49" s="124" t="s">
        <v>241</v>
      </c>
      <c r="B49" s="25" t="str">
        <f>VLOOKUP(A49,'Data '!$A$1:$G$10,2,FALSE)</f>
        <v>Lewiston, ID</v>
      </c>
      <c r="C49" s="219" t="str">
        <f>VLOOKUP(A49,'Data '!$A$1:$D$11,3,FALSE)</f>
        <v>208-743-2511</v>
      </c>
      <c r="D49" s="220"/>
      <c r="E49" s="28"/>
      <c r="F49" s="29"/>
      <c r="G49" s="27" t="str">
        <f>VLOOKUP(A49,'Data '!$A$1:$F$10,4,FALSE)</f>
        <v>no</v>
      </c>
      <c r="H49" s="125" t="str">
        <f>VLOOKUP(A49,'Data '!$A$1:$F$10,5,FALSE)</f>
        <v>Primary 155.340 Secondary 155.280</v>
      </c>
      <c r="I49" s="221" t="str">
        <f>VLOOKUP(A49,'Data '!$A$1:$N$10,6,FALSE)</f>
        <v>46° 25.02  x  117° 01.45</v>
      </c>
      <c r="J49" s="221" t="e">
        <f>VLOOKUP(I49,'Data '!I4:O13,2,FALSE)</f>
        <v>#N/A</v>
      </c>
      <c r="K49" s="222" t="str">
        <f>VLOOKUP(A49,'Data '!$A$1:$P$10,7,FALSE)</f>
        <v>Roof Top - Type 2 - 9,000 lb. - Dispatch - Call Lead ER nurse direct @ 208-799-6626.  Try 208-799-5799 if can't reach nurse direct.  State Comm 800-632-8000</v>
      </c>
      <c r="L49" s="223" t="e">
        <f>VLOOKUP(K49,'Data '!K4:Q13,2,FALSE)</f>
        <v>#N/A</v>
      </c>
    </row>
  </sheetData>
  <mergeCells count="104">
    <mergeCell ref="C16:F16"/>
    <mergeCell ref="G22:I22"/>
    <mergeCell ref="G23:I23"/>
    <mergeCell ref="G14:I14"/>
    <mergeCell ref="G15:I15"/>
    <mergeCell ref="J16:L16"/>
    <mergeCell ref="C20:F20"/>
    <mergeCell ref="G20:I20"/>
    <mergeCell ref="J20:L20"/>
    <mergeCell ref="G19:I19"/>
    <mergeCell ref="G16:I16"/>
    <mergeCell ref="G17:I17"/>
    <mergeCell ref="G18:I18"/>
    <mergeCell ref="J17:L17"/>
    <mergeCell ref="J18:L18"/>
    <mergeCell ref="J19:L19"/>
    <mergeCell ref="C18:F18"/>
    <mergeCell ref="J23:L23"/>
    <mergeCell ref="J26:L26"/>
    <mergeCell ref="J24:L24"/>
    <mergeCell ref="A22:F22"/>
    <mergeCell ref="A21:F21"/>
    <mergeCell ref="C17:F17"/>
    <mergeCell ref="A23:F23"/>
    <mergeCell ref="J21:L21"/>
    <mergeCell ref="J22:L22"/>
    <mergeCell ref="G25:I25"/>
    <mergeCell ref="G24:I24"/>
    <mergeCell ref="J25:L25"/>
    <mergeCell ref="G26:I26"/>
    <mergeCell ref="G21:I21"/>
    <mergeCell ref="C19:F19"/>
    <mergeCell ref="K47:L47"/>
    <mergeCell ref="A38:L38"/>
    <mergeCell ref="G36:I36"/>
    <mergeCell ref="G33:I33"/>
    <mergeCell ref="G34:I34"/>
    <mergeCell ref="G27:I27"/>
    <mergeCell ref="G28:I28"/>
    <mergeCell ref="G29:I29"/>
    <mergeCell ref="G35:I35"/>
    <mergeCell ref="C28:F28"/>
    <mergeCell ref="C29:F29"/>
    <mergeCell ref="C33:F33"/>
    <mergeCell ref="J32:L32"/>
    <mergeCell ref="J33:L33"/>
    <mergeCell ref="C36:F36"/>
    <mergeCell ref="C35:F35"/>
    <mergeCell ref="C43:D43"/>
    <mergeCell ref="K43:L43"/>
    <mergeCell ref="C44:D44"/>
    <mergeCell ref="K44:L44"/>
    <mergeCell ref="G30:I30"/>
    <mergeCell ref="J31:L31"/>
    <mergeCell ref="A25:F25"/>
    <mergeCell ref="J27:L27"/>
    <mergeCell ref="J28:L28"/>
    <mergeCell ref="J29:L29"/>
    <mergeCell ref="J30:L30"/>
    <mergeCell ref="C27:F27"/>
    <mergeCell ref="C30:F30"/>
    <mergeCell ref="C34:F34"/>
    <mergeCell ref="C49:D49"/>
    <mergeCell ref="I49:J49"/>
    <mergeCell ref="K49:L49"/>
    <mergeCell ref="I45:J45"/>
    <mergeCell ref="I48:J48"/>
    <mergeCell ref="K45:L45"/>
    <mergeCell ref="C48:D48"/>
    <mergeCell ref="K46:L46"/>
    <mergeCell ref="K48:L48"/>
    <mergeCell ref="I46:J46"/>
    <mergeCell ref="I47:J47"/>
    <mergeCell ref="C45:D45"/>
    <mergeCell ref="C46:D46"/>
    <mergeCell ref="C47:D47"/>
    <mergeCell ref="C39:D39"/>
    <mergeCell ref="C40:D40"/>
    <mergeCell ref="C41:D41"/>
    <mergeCell ref="C42:D42"/>
    <mergeCell ref="K42:L42"/>
    <mergeCell ref="K41:L41"/>
    <mergeCell ref="K39:L39"/>
    <mergeCell ref="K40:L40"/>
    <mergeCell ref="A1:L1"/>
    <mergeCell ref="A3:B3"/>
    <mergeCell ref="C2:F2"/>
    <mergeCell ref="C3:F3"/>
    <mergeCell ref="G13:I13"/>
    <mergeCell ref="A6:A7"/>
    <mergeCell ref="B6:B7"/>
    <mergeCell ref="C6:F6"/>
    <mergeCell ref="A12:I12"/>
    <mergeCell ref="G6:I6"/>
    <mergeCell ref="J2:L11"/>
    <mergeCell ref="J12:L12"/>
    <mergeCell ref="A2:B2"/>
    <mergeCell ref="G5:I5"/>
    <mergeCell ref="G4:I4"/>
    <mergeCell ref="C4:F4"/>
    <mergeCell ref="C5:F5"/>
    <mergeCell ref="G2:I2"/>
    <mergeCell ref="G3:I3"/>
    <mergeCell ref="G7:H7"/>
  </mergeCells>
  <conditionalFormatting sqref="B40:L42 B44:L44">
    <cfRule type="cellIs" dxfId="7" priority="9" operator="equal">
      <formula>0</formula>
    </cfRule>
  </conditionalFormatting>
  <conditionalFormatting sqref="C8:F11">
    <cfRule type="containsErrors" dxfId="6" priority="8">
      <formula>ISERROR(C8)</formula>
    </cfRule>
  </conditionalFormatting>
  <conditionalFormatting sqref="H8:I11">
    <cfRule type="containsErrors" dxfId="5" priority="7">
      <formula>ISERROR(H8)</formula>
    </cfRule>
  </conditionalFormatting>
  <conditionalFormatting sqref="B40:L42 B44:L44">
    <cfRule type="containsErrors" dxfId="4" priority="5">
      <formula>ISERROR(B40)</formula>
    </cfRule>
  </conditionalFormatting>
  <conditionalFormatting sqref="B46:L48">
    <cfRule type="containsErrors" dxfId="3" priority="4">
      <formula>ISERROR(B46)</formula>
    </cfRule>
  </conditionalFormatting>
  <conditionalFormatting sqref="B49:L49">
    <cfRule type="containsErrors" dxfId="2" priority="3">
      <formula>ISERROR(B49)</formula>
    </cfRule>
  </conditionalFormatting>
  <conditionalFormatting sqref="B43:L43">
    <cfRule type="cellIs" dxfId="1" priority="2" operator="equal">
      <formula>0</formula>
    </cfRule>
  </conditionalFormatting>
  <conditionalFormatting sqref="B43:L43">
    <cfRule type="containsErrors" dxfId="0" priority="1">
      <formula>ISERROR(B43)</formula>
    </cfRule>
  </conditionalFormatting>
  <pageMargins left="0.25" right="0.25" top="0.25" bottom="0.2" header="0.3" footer="0.3"/>
  <pageSetup orientation="landscape" verticalDpi="2" r:id="rId1"/>
  <headerFooter scaleWithDoc="0" alignWithMargins="0"/>
  <ignoredErrors>
    <ignoredError sqref="H9 C8:F9 B40:L42 B46:L48 H11 C10:F11 H10 I8 I9:I11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'Data '!$G$47:$G$51</xm:f>
          </x14:formula1>
          <xm:sqref>G8:G11</xm:sqref>
        </x14:dataValidation>
        <x14:dataValidation type="list" allowBlank="1" showInputMessage="1" showErrorMessage="1" xr:uid="{00000000-0002-0000-0000-000001000000}">
          <x14:formula1>
            <xm:f>'Data '!$A$1:$A$10</xm:f>
          </x14:formula1>
          <xm:sqref>A46:A49</xm:sqref>
        </x14:dataValidation>
        <x14:dataValidation type="list" allowBlank="1" showInputMessage="1" showErrorMessage="1" xr:uid="{00000000-0002-0000-0000-000002000000}">
          <x14:formula1>
            <xm:f>'Data '!$A$16:$A$44</xm:f>
          </x14:formula1>
          <xm:sqref>A40:A44</xm:sqref>
        </x14:dataValidation>
        <x14:dataValidation type="list" allowBlank="1" showInputMessage="1" showErrorMessage="1" xr:uid="{00000000-0002-0000-0000-000003000000}">
          <x14:formula1>
            <xm:f>'Data '!$A$47:$A$88</xm:f>
          </x14:formula1>
          <xm:sqref>B8:B11</xm:sqref>
        </x14:dataValidation>
        <x14:dataValidation type="list" allowBlank="1" showInputMessage="1" showErrorMessage="1" xr:uid="{00000000-0002-0000-0000-000004000000}">
          <x14:formula1>
            <xm:f>'Data '!$F$47:$F$61</xm:f>
          </x14:formula1>
          <xm:sqref>A8:A11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8"/>
  <sheetViews>
    <sheetView topLeftCell="B14" workbookViewId="0">
      <selection activeCell="I22" sqref="I22"/>
    </sheetView>
  </sheetViews>
  <sheetFormatPr defaultRowHeight="15"/>
  <cols>
    <col min="1" max="1" width="23.85546875" style="120" customWidth="1"/>
    <col min="2" max="2" width="13.140625" style="106" customWidth="1"/>
    <col min="3" max="3" width="13.42578125" style="98" customWidth="1"/>
    <col min="4" max="4" width="9.140625" style="106"/>
    <col min="5" max="5" width="9.140625" style="1"/>
    <col min="6" max="6" width="18" style="120" customWidth="1"/>
    <col min="7" max="7" width="19.42578125" customWidth="1"/>
    <col min="8" max="8" width="13.140625" customWidth="1"/>
    <col min="9" max="9" width="21.140625" customWidth="1"/>
    <col min="10" max="10" width="34.7109375" customWidth="1"/>
  </cols>
  <sheetData>
    <row r="1" spans="1:10" ht="36">
      <c r="A1" s="4" t="s">
        <v>49</v>
      </c>
      <c r="B1" s="5" t="s">
        <v>10</v>
      </c>
      <c r="C1" s="90" t="s">
        <v>19</v>
      </c>
      <c r="D1" s="99" t="s">
        <v>37</v>
      </c>
      <c r="E1" s="89">
        <v>155.34</v>
      </c>
      <c r="F1" s="109" t="s">
        <v>127</v>
      </c>
      <c r="G1" s="84" t="s">
        <v>182</v>
      </c>
      <c r="H1" s="7"/>
      <c r="I1" s="1"/>
    </row>
    <row r="2" spans="1:10" ht="63.75">
      <c r="A2" s="4" t="s">
        <v>147</v>
      </c>
      <c r="B2" s="99" t="s">
        <v>16</v>
      </c>
      <c r="C2" s="91" t="s">
        <v>45</v>
      </c>
      <c r="D2" s="99" t="s">
        <v>37</v>
      </c>
      <c r="E2" s="89">
        <v>155.34</v>
      </c>
      <c r="F2" s="109" t="s">
        <v>128</v>
      </c>
      <c r="G2" s="85" t="s">
        <v>183</v>
      </c>
      <c r="H2" s="7"/>
      <c r="I2" s="1"/>
    </row>
    <row r="3" spans="1:10">
      <c r="A3" s="4" t="s">
        <v>28</v>
      </c>
      <c r="B3" s="5" t="s">
        <v>29</v>
      </c>
      <c r="C3" s="90" t="s">
        <v>30</v>
      </c>
      <c r="D3" s="99" t="s">
        <v>37</v>
      </c>
      <c r="E3" s="89">
        <v>155.34</v>
      </c>
      <c r="F3" s="109" t="s">
        <v>131</v>
      </c>
      <c r="G3" s="109" t="s">
        <v>129</v>
      </c>
      <c r="H3" s="7"/>
      <c r="I3" s="1"/>
    </row>
    <row r="4" spans="1:10" ht="84">
      <c r="A4" s="5" t="s">
        <v>241</v>
      </c>
      <c r="B4" s="5" t="s">
        <v>17</v>
      </c>
      <c r="C4" s="90" t="s">
        <v>20</v>
      </c>
      <c r="D4" s="99" t="s">
        <v>37</v>
      </c>
      <c r="E4" s="89" t="s">
        <v>189</v>
      </c>
      <c r="F4" s="109" t="s">
        <v>179</v>
      </c>
      <c r="G4" s="86" t="s">
        <v>184</v>
      </c>
      <c r="H4" s="7"/>
      <c r="I4" s="1"/>
    </row>
    <row r="5" spans="1:10" ht="102">
      <c r="A5" s="4" t="s">
        <v>18</v>
      </c>
      <c r="B5" s="5" t="s">
        <v>13</v>
      </c>
      <c r="C5" s="90" t="s">
        <v>21</v>
      </c>
      <c r="D5" s="99" t="s">
        <v>37</v>
      </c>
      <c r="E5" s="89">
        <v>155.34</v>
      </c>
      <c r="F5" s="109" t="s">
        <v>195</v>
      </c>
      <c r="G5" s="83" t="s">
        <v>187</v>
      </c>
      <c r="H5" s="7"/>
      <c r="I5" s="1"/>
    </row>
    <row r="6" spans="1:10" ht="48">
      <c r="A6" s="4" t="s">
        <v>46</v>
      </c>
      <c r="B6" s="5" t="s">
        <v>47</v>
      </c>
      <c r="C6" s="90" t="s">
        <v>48</v>
      </c>
      <c r="D6" s="99" t="s">
        <v>37</v>
      </c>
      <c r="E6" s="89">
        <v>155.34</v>
      </c>
      <c r="F6" s="109" t="s">
        <v>178</v>
      </c>
      <c r="G6" s="87" t="s">
        <v>185</v>
      </c>
      <c r="H6" s="7"/>
      <c r="I6" s="1"/>
    </row>
    <row r="7" spans="1:10" ht="63.75">
      <c r="A7" s="5" t="s">
        <v>197</v>
      </c>
      <c r="B7" s="5" t="s">
        <v>12</v>
      </c>
      <c r="C7" s="91" t="s">
        <v>27</v>
      </c>
      <c r="D7" s="99" t="s">
        <v>37</v>
      </c>
      <c r="E7" s="89">
        <v>155.28</v>
      </c>
      <c r="F7" s="109" t="s">
        <v>144</v>
      </c>
      <c r="G7" s="88" t="s">
        <v>188</v>
      </c>
      <c r="H7" s="7"/>
      <c r="I7" s="1"/>
    </row>
    <row r="8" spans="1:10" ht="51">
      <c r="A8" s="5" t="s">
        <v>196</v>
      </c>
      <c r="B8" s="5" t="s">
        <v>11</v>
      </c>
      <c r="C8" s="90" t="s">
        <v>181</v>
      </c>
      <c r="D8" s="99" t="s">
        <v>38</v>
      </c>
      <c r="E8" s="89">
        <v>155.34</v>
      </c>
      <c r="F8" s="109" t="s">
        <v>180</v>
      </c>
      <c r="G8" s="85" t="s">
        <v>186</v>
      </c>
      <c r="H8" s="7"/>
      <c r="I8" s="1"/>
    </row>
    <row r="9" spans="1:10">
      <c r="A9" s="4" t="s">
        <v>240</v>
      </c>
      <c r="B9" s="5" t="s">
        <v>22</v>
      </c>
      <c r="C9" s="90" t="s">
        <v>169</v>
      </c>
      <c r="D9" s="99" t="s">
        <v>7</v>
      </c>
      <c r="E9" s="6"/>
      <c r="F9" s="109" t="s">
        <v>145</v>
      </c>
      <c r="G9" s="6" t="s">
        <v>120</v>
      </c>
      <c r="H9" s="7"/>
      <c r="I9" s="1"/>
    </row>
    <row r="10" spans="1:10">
      <c r="A10" s="4" t="s">
        <v>23</v>
      </c>
      <c r="B10" s="5" t="s">
        <v>24</v>
      </c>
      <c r="C10" s="90" t="s">
        <v>25</v>
      </c>
      <c r="D10" s="99" t="s">
        <v>7</v>
      </c>
      <c r="E10" s="6"/>
      <c r="F10" s="109" t="s">
        <v>111</v>
      </c>
      <c r="G10" s="6" t="s">
        <v>120</v>
      </c>
      <c r="H10" s="7"/>
      <c r="I10" s="1"/>
    </row>
    <row r="11" spans="1:10">
      <c r="A11" s="110" t="s">
        <v>42</v>
      </c>
      <c r="B11" s="100" t="s">
        <v>0</v>
      </c>
      <c r="C11" s="92" t="s">
        <v>6</v>
      </c>
      <c r="D11" s="100" t="s">
        <v>40</v>
      </c>
      <c r="E11" s="44" t="s">
        <v>41</v>
      </c>
      <c r="F11" s="110" t="s">
        <v>105</v>
      </c>
      <c r="G11" s="44" t="s">
        <v>5</v>
      </c>
      <c r="H11" s="44"/>
      <c r="I11" s="1"/>
    </row>
    <row r="12" spans="1:10">
      <c r="A12" s="111"/>
      <c r="B12" s="101"/>
      <c r="C12" s="93"/>
      <c r="D12" s="101"/>
      <c r="F12" s="112"/>
      <c r="G12" s="1"/>
      <c r="H12" s="1"/>
      <c r="I12" s="1"/>
    </row>
    <row r="13" spans="1:10">
      <c r="A13" s="112"/>
      <c r="B13" s="101"/>
      <c r="C13" s="93"/>
      <c r="D13" s="101"/>
      <c r="F13" s="112"/>
      <c r="G13" s="1"/>
      <c r="H13" s="1"/>
      <c r="I13" s="1"/>
    </row>
    <row r="14" spans="1:10">
      <c r="A14" s="112"/>
      <c r="B14" s="101"/>
      <c r="C14" s="93"/>
      <c r="D14" s="101"/>
      <c r="F14" s="112"/>
      <c r="G14" s="1"/>
      <c r="H14" s="1"/>
      <c r="I14" s="1"/>
    </row>
    <row r="15" spans="1:10">
      <c r="A15" s="110" t="s">
        <v>35</v>
      </c>
      <c r="B15" s="100" t="s">
        <v>0</v>
      </c>
      <c r="C15" s="92" t="s">
        <v>6</v>
      </c>
      <c r="D15" s="100" t="s">
        <v>36</v>
      </c>
      <c r="E15" s="44" t="s">
        <v>59</v>
      </c>
      <c r="F15" s="110" t="s">
        <v>124</v>
      </c>
      <c r="G15" s="44" t="s">
        <v>34</v>
      </c>
      <c r="H15" s="44" t="s">
        <v>106</v>
      </c>
      <c r="I15" s="44" t="s">
        <v>100</v>
      </c>
      <c r="J15" s="44" t="s">
        <v>5</v>
      </c>
    </row>
    <row r="16" spans="1:10">
      <c r="A16" s="109" t="s">
        <v>91</v>
      </c>
      <c r="B16" s="99" t="s">
        <v>141</v>
      </c>
      <c r="C16" s="37" t="s">
        <v>146</v>
      </c>
      <c r="D16" s="107"/>
      <c r="E16" s="16" t="s">
        <v>60</v>
      </c>
      <c r="F16" s="121"/>
      <c r="G16" s="7"/>
      <c r="H16" s="6" t="s">
        <v>38</v>
      </c>
      <c r="I16" s="8" t="s">
        <v>163</v>
      </c>
      <c r="J16" s="7"/>
    </row>
    <row r="17" spans="1:10">
      <c r="A17" s="109" t="s">
        <v>159</v>
      </c>
      <c r="B17" s="99" t="s">
        <v>29</v>
      </c>
      <c r="C17" s="37" t="s">
        <v>146</v>
      </c>
      <c r="D17" s="107"/>
      <c r="E17" s="16" t="s">
        <v>60</v>
      </c>
      <c r="F17" s="121"/>
      <c r="G17" s="7"/>
      <c r="H17" s="6" t="s">
        <v>38</v>
      </c>
      <c r="I17" s="8" t="s">
        <v>163</v>
      </c>
      <c r="J17" s="7"/>
    </row>
    <row r="18" spans="1:10">
      <c r="A18" s="109" t="s">
        <v>253</v>
      </c>
      <c r="B18" s="99" t="s">
        <v>140</v>
      </c>
      <c r="C18" s="37" t="s">
        <v>146</v>
      </c>
      <c r="D18" s="107"/>
      <c r="E18" s="16" t="s">
        <v>60</v>
      </c>
      <c r="F18" s="121"/>
      <c r="G18" s="7"/>
      <c r="H18" s="6" t="s">
        <v>38</v>
      </c>
      <c r="I18" s="8" t="s">
        <v>163</v>
      </c>
      <c r="J18" s="7"/>
    </row>
    <row r="19" spans="1:10">
      <c r="A19" s="109" t="s">
        <v>134</v>
      </c>
      <c r="B19" s="99" t="s">
        <v>16</v>
      </c>
      <c r="C19" s="37" t="s">
        <v>146</v>
      </c>
      <c r="D19" s="107"/>
      <c r="E19" s="16" t="s">
        <v>60</v>
      </c>
      <c r="F19" s="121"/>
      <c r="G19" s="7"/>
      <c r="H19" s="6" t="s">
        <v>38</v>
      </c>
      <c r="I19" s="8" t="s">
        <v>163</v>
      </c>
      <c r="J19" s="6" t="s">
        <v>135</v>
      </c>
    </row>
    <row r="20" spans="1:10">
      <c r="A20" s="113" t="s">
        <v>158</v>
      </c>
      <c r="B20" s="2" t="s">
        <v>10</v>
      </c>
      <c r="C20" s="37" t="s">
        <v>146</v>
      </c>
      <c r="D20" s="107"/>
      <c r="E20" s="3" t="s">
        <v>60</v>
      </c>
      <c r="F20" s="121"/>
      <c r="G20" s="7"/>
      <c r="H20" s="6" t="s">
        <v>38</v>
      </c>
      <c r="I20" s="8" t="s">
        <v>163</v>
      </c>
      <c r="J20" s="6" t="s">
        <v>135</v>
      </c>
    </row>
    <row r="21" spans="1:10">
      <c r="A21" s="109" t="s">
        <v>130</v>
      </c>
      <c r="B21" s="99" t="s">
        <v>139</v>
      </c>
      <c r="C21" s="37" t="s">
        <v>146</v>
      </c>
      <c r="D21" s="107"/>
      <c r="E21" s="16" t="s">
        <v>60</v>
      </c>
      <c r="F21" s="121"/>
      <c r="G21" s="7"/>
      <c r="H21" s="6" t="s">
        <v>38</v>
      </c>
      <c r="I21" s="8" t="s">
        <v>163</v>
      </c>
      <c r="J21" s="6"/>
    </row>
    <row r="22" spans="1:10">
      <c r="A22" s="109" t="s">
        <v>254</v>
      </c>
      <c r="B22" s="99" t="s">
        <v>12</v>
      </c>
      <c r="C22" s="37">
        <v>911</v>
      </c>
      <c r="D22" s="107"/>
      <c r="E22" s="16" t="s">
        <v>64</v>
      </c>
      <c r="F22" s="121"/>
      <c r="G22" s="7"/>
      <c r="H22" s="6" t="s">
        <v>38</v>
      </c>
      <c r="I22" s="8" t="s">
        <v>255</v>
      </c>
      <c r="J22" s="6" t="s">
        <v>135</v>
      </c>
    </row>
    <row r="23" spans="1:10">
      <c r="A23" s="109" t="s">
        <v>136</v>
      </c>
      <c r="B23" s="99" t="s">
        <v>137</v>
      </c>
      <c r="C23" s="37" t="s">
        <v>146</v>
      </c>
      <c r="D23" s="107"/>
      <c r="E23" s="16" t="s">
        <v>60</v>
      </c>
      <c r="F23" s="121"/>
      <c r="G23" s="7"/>
      <c r="H23" s="6" t="s">
        <v>38</v>
      </c>
      <c r="I23" s="8" t="s">
        <v>163</v>
      </c>
      <c r="J23" s="7"/>
    </row>
    <row r="24" spans="1:10">
      <c r="A24" s="109" t="s">
        <v>132</v>
      </c>
      <c r="B24" s="99" t="s">
        <v>138</v>
      </c>
      <c r="C24" s="37" t="s">
        <v>146</v>
      </c>
      <c r="D24" s="107"/>
      <c r="E24" s="16" t="s">
        <v>60</v>
      </c>
      <c r="F24" s="121"/>
      <c r="G24" s="7"/>
      <c r="H24" s="6" t="s">
        <v>38</v>
      </c>
      <c r="I24" s="8" t="s">
        <v>163</v>
      </c>
      <c r="J24" s="7"/>
    </row>
    <row r="25" spans="1:10">
      <c r="A25" s="114" t="s">
        <v>8</v>
      </c>
      <c r="B25" s="21" t="s">
        <v>9</v>
      </c>
      <c r="C25" s="37" t="s">
        <v>146</v>
      </c>
      <c r="D25" s="107"/>
      <c r="E25" s="31" t="s">
        <v>60</v>
      </c>
      <c r="F25" s="121"/>
      <c r="G25" s="7"/>
      <c r="H25" s="6" t="s">
        <v>38</v>
      </c>
      <c r="I25" s="8" t="s">
        <v>163</v>
      </c>
      <c r="J25" s="18"/>
    </row>
    <row r="26" spans="1:10">
      <c r="A26" s="109" t="s">
        <v>116</v>
      </c>
      <c r="B26" s="99" t="s">
        <v>47</v>
      </c>
      <c r="C26" s="37" t="s">
        <v>146</v>
      </c>
      <c r="D26" s="107"/>
      <c r="E26" s="6" t="s">
        <v>64</v>
      </c>
      <c r="F26" s="121"/>
      <c r="G26" s="7"/>
      <c r="H26" s="6" t="s">
        <v>38</v>
      </c>
      <c r="I26" s="8" t="s">
        <v>163</v>
      </c>
      <c r="J26" s="6" t="s">
        <v>133</v>
      </c>
    </row>
    <row r="27" spans="1:10">
      <c r="A27" s="109" t="s">
        <v>154</v>
      </c>
      <c r="B27" s="99" t="s">
        <v>156</v>
      </c>
      <c r="C27" s="37">
        <v>911</v>
      </c>
      <c r="D27" s="107"/>
      <c r="E27" s="6" t="s">
        <v>60</v>
      </c>
      <c r="F27" s="121"/>
      <c r="G27" s="7"/>
      <c r="H27" s="6" t="s">
        <v>38</v>
      </c>
      <c r="I27" s="8" t="s">
        <v>163</v>
      </c>
      <c r="J27" s="6"/>
    </row>
    <row r="28" spans="1:10">
      <c r="A28" s="109" t="s">
        <v>155</v>
      </c>
      <c r="B28" s="99" t="s">
        <v>157</v>
      </c>
      <c r="C28" s="37">
        <v>911</v>
      </c>
      <c r="D28" s="107"/>
      <c r="E28" s="6" t="s">
        <v>60</v>
      </c>
      <c r="F28" s="121"/>
      <c r="G28" s="7"/>
      <c r="H28" s="6" t="s">
        <v>38</v>
      </c>
      <c r="I28" s="8" t="s">
        <v>163</v>
      </c>
      <c r="J28" s="6"/>
    </row>
    <row r="29" spans="1:10">
      <c r="A29" s="115" t="s">
        <v>142</v>
      </c>
      <c r="B29" s="102" t="s">
        <v>143</v>
      </c>
      <c r="C29" s="94" t="s">
        <v>146</v>
      </c>
      <c r="D29" s="145"/>
      <c r="E29" s="17" t="s">
        <v>60</v>
      </c>
      <c r="F29" s="144"/>
      <c r="G29" s="18"/>
      <c r="H29" s="17" t="s">
        <v>38</v>
      </c>
      <c r="I29" s="147" t="s">
        <v>163</v>
      </c>
      <c r="J29" s="6"/>
    </row>
    <row r="30" spans="1:10">
      <c r="A30" s="115" t="s">
        <v>228</v>
      </c>
      <c r="B30" s="102" t="s">
        <v>229</v>
      </c>
      <c r="C30" s="146">
        <v>911</v>
      </c>
      <c r="D30" s="157"/>
      <c r="E30" s="6" t="s">
        <v>60</v>
      </c>
      <c r="F30" s="158"/>
      <c r="G30" s="7"/>
      <c r="H30" s="17" t="s">
        <v>38</v>
      </c>
      <c r="I30" s="147" t="s">
        <v>163</v>
      </c>
      <c r="J30" s="6"/>
    </row>
    <row r="31" spans="1:10">
      <c r="A31" s="115" t="s">
        <v>218</v>
      </c>
      <c r="B31" s="99" t="s">
        <v>219</v>
      </c>
      <c r="C31" s="146">
        <v>911</v>
      </c>
      <c r="D31" s="157"/>
      <c r="E31" s="6" t="s">
        <v>60</v>
      </c>
      <c r="F31" s="158"/>
      <c r="G31" s="7"/>
      <c r="H31" s="17" t="s">
        <v>38</v>
      </c>
      <c r="I31" s="147" t="s">
        <v>163</v>
      </c>
      <c r="J31" s="6" t="s">
        <v>224</v>
      </c>
    </row>
    <row r="32" spans="1:10">
      <c r="A32" s="115" t="s">
        <v>221</v>
      </c>
      <c r="B32" s="99" t="s">
        <v>220</v>
      </c>
      <c r="C32" s="146">
        <v>911</v>
      </c>
      <c r="D32" s="157"/>
      <c r="E32" s="6" t="s">
        <v>60</v>
      </c>
      <c r="F32" s="158"/>
      <c r="G32" s="7"/>
      <c r="H32" s="17" t="s">
        <v>38</v>
      </c>
      <c r="I32" s="147" t="s">
        <v>163</v>
      </c>
      <c r="J32" s="6"/>
    </row>
    <row r="33" spans="1:10">
      <c r="A33" s="115" t="s">
        <v>222</v>
      </c>
      <c r="B33" s="99" t="s">
        <v>223</v>
      </c>
      <c r="C33" s="146">
        <v>911</v>
      </c>
      <c r="D33" s="157"/>
      <c r="E33" s="6" t="s">
        <v>60</v>
      </c>
      <c r="F33" s="158"/>
      <c r="G33" s="7"/>
      <c r="H33" s="17" t="s">
        <v>38</v>
      </c>
      <c r="I33" s="147" t="s">
        <v>163</v>
      </c>
      <c r="J33" s="6" t="s">
        <v>225</v>
      </c>
    </row>
    <row r="34" spans="1:10">
      <c r="A34" s="109" t="s">
        <v>150</v>
      </c>
      <c r="B34" s="99" t="s">
        <v>17</v>
      </c>
      <c r="C34" s="146" t="s">
        <v>171</v>
      </c>
      <c r="D34" s="99" t="s">
        <v>7</v>
      </c>
      <c r="E34" s="6" t="s">
        <v>64</v>
      </c>
      <c r="F34" s="109" t="s">
        <v>123</v>
      </c>
      <c r="G34" s="6" t="s">
        <v>39</v>
      </c>
      <c r="H34" s="6" t="s">
        <v>38</v>
      </c>
      <c r="I34" s="8" t="s">
        <v>163</v>
      </c>
      <c r="J34" s="32" t="s">
        <v>135</v>
      </c>
    </row>
    <row r="35" spans="1:10">
      <c r="A35" s="148" t="s">
        <v>238</v>
      </c>
      <c r="B35" s="146" t="s">
        <v>12</v>
      </c>
      <c r="C35" s="146" t="s">
        <v>172</v>
      </c>
      <c r="D35" s="103" t="s">
        <v>7</v>
      </c>
      <c r="E35" s="32" t="s">
        <v>64</v>
      </c>
      <c r="F35" s="117" t="s">
        <v>123</v>
      </c>
      <c r="G35" s="32" t="s">
        <v>39</v>
      </c>
      <c r="H35" s="32" t="s">
        <v>38</v>
      </c>
      <c r="I35" s="73" t="s">
        <v>163</v>
      </c>
      <c r="J35" s="32" t="s">
        <v>245</v>
      </c>
    </row>
    <row r="36" spans="1:10">
      <c r="A36" s="148" t="s">
        <v>239</v>
      </c>
      <c r="B36" s="146" t="s">
        <v>11</v>
      </c>
      <c r="C36" s="146" t="s">
        <v>172</v>
      </c>
      <c r="D36" s="103" t="s">
        <v>7</v>
      </c>
      <c r="E36" s="32" t="s">
        <v>64</v>
      </c>
      <c r="F36" s="117" t="s">
        <v>123</v>
      </c>
      <c r="G36" s="32" t="s">
        <v>39</v>
      </c>
      <c r="H36" s="32" t="s">
        <v>38</v>
      </c>
      <c r="I36" s="73" t="s">
        <v>163</v>
      </c>
      <c r="J36" s="32" t="s">
        <v>246</v>
      </c>
    </row>
    <row r="37" spans="1:10" ht="15" customHeight="1">
      <c r="A37" s="148" t="s">
        <v>115</v>
      </c>
      <c r="B37" s="146" t="s">
        <v>26</v>
      </c>
      <c r="C37" s="146" t="s">
        <v>161</v>
      </c>
      <c r="D37" s="99" t="s">
        <v>7</v>
      </c>
      <c r="E37" s="6" t="s">
        <v>64</v>
      </c>
      <c r="F37" s="109" t="s">
        <v>123</v>
      </c>
      <c r="G37" s="6" t="s">
        <v>39</v>
      </c>
      <c r="H37" s="6" t="s">
        <v>38</v>
      </c>
      <c r="I37" s="8" t="s">
        <v>163</v>
      </c>
      <c r="J37" s="32" t="s">
        <v>135</v>
      </c>
    </row>
    <row r="38" spans="1:10">
      <c r="A38" s="148" t="s">
        <v>149</v>
      </c>
      <c r="B38" s="146" t="s">
        <v>26</v>
      </c>
      <c r="C38" s="146" t="s">
        <v>160</v>
      </c>
      <c r="D38" s="99" t="s">
        <v>7</v>
      </c>
      <c r="E38" s="6" t="s">
        <v>64</v>
      </c>
      <c r="F38" s="109" t="s">
        <v>123</v>
      </c>
      <c r="G38" s="6" t="s">
        <v>39</v>
      </c>
      <c r="H38" s="6" t="s">
        <v>38</v>
      </c>
      <c r="I38" s="8" t="s">
        <v>163</v>
      </c>
      <c r="J38" s="32" t="s">
        <v>135</v>
      </c>
    </row>
    <row r="39" spans="1:10">
      <c r="A39" s="116" t="s">
        <v>151</v>
      </c>
      <c r="B39" s="99" t="s">
        <v>114</v>
      </c>
      <c r="C39" s="146" t="s">
        <v>172</v>
      </c>
      <c r="D39" s="99" t="s">
        <v>7</v>
      </c>
      <c r="E39" s="6" t="s">
        <v>64</v>
      </c>
      <c r="F39" s="109" t="s">
        <v>123</v>
      </c>
      <c r="G39" s="6" t="s">
        <v>39</v>
      </c>
      <c r="H39" s="6" t="s">
        <v>38</v>
      </c>
      <c r="I39" s="8" t="s">
        <v>163</v>
      </c>
      <c r="J39" s="32" t="s">
        <v>135</v>
      </c>
    </row>
    <row r="40" spans="1:10" s="74" customFormat="1">
      <c r="A40" s="117" t="s">
        <v>148</v>
      </c>
      <c r="B40" s="103" t="s">
        <v>29</v>
      </c>
      <c r="C40" s="146" t="s">
        <v>162</v>
      </c>
      <c r="D40" s="103" t="s">
        <v>123</v>
      </c>
      <c r="E40" s="32" t="s">
        <v>60</v>
      </c>
      <c r="F40" s="109" t="s">
        <v>123</v>
      </c>
      <c r="G40" s="32" t="s">
        <v>39</v>
      </c>
      <c r="H40" s="32" t="s">
        <v>38</v>
      </c>
      <c r="I40" s="73" t="s">
        <v>163</v>
      </c>
      <c r="J40" s="32" t="s">
        <v>135</v>
      </c>
    </row>
    <row r="41" spans="1:10" s="74" customFormat="1">
      <c r="A41" s="117" t="s">
        <v>242</v>
      </c>
      <c r="B41" s="103" t="s">
        <v>243</v>
      </c>
      <c r="C41" s="163" t="s">
        <v>244</v>
      </c>
      <c r="D41" s="103" t="s">
        <v>7</v>
      </c>
      <c r="E41" s="32" t="s">
        <v>64</v>
      </c>
      <c r="F41" s="109" t="s">
        <v>7</v>
      </c>
      <c r="G41" s="32" t="s">
        <v>39</v>
      </c>
      <c r="H41" s="32" t="s">
        <v>38</v>
      </c>
      <c r="I41" s="73" t="s">
        <v>163</v>
      </c>
      <c r="J41" s="32" t="s">
        <v>247</v>
      </c>
    </row>
    <row r="42" spans="1:10">
      <c r="A42" s="118" t="s">
        <v>121</v>
      </c>
      <c r="B42" s="99" t="s">
        <v>11</v>
      </c>
      <c r="C42" s="91" t="s">
        <v>125</v>
      </c>
      <c r="D42" s="99" t="s">
        <v>7</v>
      </c>
      <c r="E42" s="109" t="s">
        <v>123</v>
      </c>
      <c r="F42" s="109" t="s">
        <v>7</v>
      </c>
      <c r="G42" s="6" t="s">
        <v>173</v>
      </c>
      <c r="H42" s="32" t="s">
        <v>7</v>
      </c>
      <c r="I42" s="6"/>
      <c r="J42" s="149" t="s">
        <v>213</v>
      </c>
    </row>
    <row r="43" spans="1:10" ht="23.25">
      <c r="A43" s="118" t="s">
        <v>122</v>
      </c>
      <c r="B43" s="99" t="s">
        <v>26</v>
      </c>
      <c r="C43" s="91" t="s">
        <v>125</v>
      </c>
      <c r="D43" s="99" t="s">
        <v>7</v>
      </c>
      <c r="E43" s="109" t="s">
        <v>215</v>
      </c>
      <c r="F43" s="109" t="s">
        <v>7</v>
      </c>
      <c r="G43" s="109" t="s">
        <v>216</v>
      </c>
      <c r="H43" s="117" t="s">
        <v>7</v>
      </c>
      <c r="I43" s="6"/>
      <c r="J43" s="149" t="s">
        <v>214</v>
      </c>
    </row>
    <row r="44" spans="1:10">
      <c r="A44" s="119"/>
      <c r="B44" s="104"/>
      <c r="C44" s="95"/>
      <c r="D44" s="104"/>
      <c r="E44" s="7"/>
      <c r="F44" s="119"/>
      <c r="G44" s="39"/>
      <c r="H44" s="39"/>
      <c r="I44" s="39"/>
      <c r="J44" s="39"/>
    </row>
    <row r="46" spans="1:10">
      <c r="A46" s="135" t="s">
        <v>4</v>
      </c>
      <c r="B46" s="136" t="s">
        <v>43</v>
      </c>
      <c r="C46" s="137" t="s">
        <v>57</v>
      </c>
      <c r="D46" s="136" t="s">
        <v>74</v>
      </c>
      <c r="E46" s="138" t="s">
        <v>58</v>
      </c>
      <c r="F46" s="135" t="s">
        <v>200</v>
      </c>
      <c r="G46" s="139" t="s">
        <v>61</v>
      </c>
      <c r="H46" s="139" t="s">
        <v>62</v>
      </c>
      <c r="I46" s="139" t="s">
        <v>44</v>
      </c>
    </row>
    <row r="47" spans="1:10">
      <c r="A47" s="140" t="s">
        <v>75</v>
      </c>
      <c r="B47" s="96">
        <v>159.285</v>
      </c>
      <c r="C47" s="96">
        <v>159.285</v>
      </c>
      <c r="D47" s="69">
        <v>77</v>
      </c>
      <c r="E47" s="130">
        <v>77</v>
      </c>
      <c r="F47" s="119" t="s">
        <v>68</v>
      </c>
      <c r="G47" s="133" t="s">
        <v>234</v>
      </c>
      <c r="H47" s="126">
        <v>151.14500000000001</v>
      </c>
      <c r="I47" s="156" t="s">
        <v>52</v>
      </c>
    </row>
    <row r="48" spans="1:10">
      <c r="A48" s="140" t="s">
        <v>92</v>
      </c>
      <c r="B48" s="65">
        <v>163.71250000000001</v>
      </c>
      <c r="C48" s="65">
        <v>163.71250000000001</v>
      </c>
      <c r="D48" s="66" t="s">
        <v>94</v>
      </c>
      <c r="E48" s="131" t="s">
        <v>50</v>
      </c>
      <c r="F48" s="119" t="s">
        <v>201</v>
      </c>
      <c r="G48" s="133" t="s">
        <v>236</v>
      </c>
      <c r="H48" s="128">
        <v>167.98750000000001</v>
      </c>
      <c r="I48" s="156" t="s">
        <v>52</v>
      </c>
    </row>
    <row r="49" spans="1:9">
      <c r="A49" s="140" t="s">
        <v>93</v>
      </c>
      <c r="B49" s="65">
        <v>168.61250000000001</v>
      </c>
      <c r="C49" s="65">
        <v>168.61250000000001</v>
      </c>
      <c r="D49" s="66" t="s">
        <v>94</v>
      </c>
      <c r="E49" s="131" t="s">
        <v>51</v>
      </c>
      <c r="F49" s="119" t="s">
        <v>202</v>
      </c>
      <c r="G49" s="133" t="s">
        <v>235</v>
      </c>
      <c r="H49" s="129">
        <v>167.65</v>
      </c>
      <c r="I49" s="127"/>
    </row>
    <row r="50" spans="1:9">
      <c r="A50" s="140" t="s">
        <v>232</v>
      </c>
      <c r="B50" s="65">
        <v>166.5625</v>
      </c>
      <c r="C50" s="65">
        <v>166.5625</v>
      </c>
      <c r="D50" s="66"/>
      <c r="E50" s="131"/>
      <c r="F50" s="119" t="s">
        <v>203</v>
      </c>
      <c r="G50" s="133" t="s">
        <v>168</v>
      </c>
      <c r="H50" s="129">
        <v>155.28</v>
      </c>
      <c r="I50" s="127">
        <v>156.69999999999999</v>
      </c>
    </row>
    <row r="51" spans="1:9">
      <c r="A51" s="140" t="s">
        <v>233</v>
      </c>
      <c r="B51" s="65">
        <v>169.125</v>
      </c>
      <c r="C51" s="65">
        <v>169.125</v>
      </c>
      <c r="D51" s="66"/>
      <c r="E51" s="131"/>
      <c r="F51" s="119" t="s">
        <v>204</v>
      </c>
      <c r="G51" s="154" t="s">
        <v>217</v>
      </c>
      <c r="H51" s="155">
        <v>155.34</v>
      </c>
      <c r="I51" s="156" t="s">
        <v>52</v>
      </c>
    </row>
    <row r="52" spans="1:9">
      <c r="A52" s="152" t="s">
        <v>210</v>
      </c>
      <c r="B52" s="65">
        <v>173.13749999999999</v>
      </c>
      <c r="C52" s="65">
        <v>166.2</v>
      </c>
      <c r="D52" s="66" t="s">
        <v>94</v>
      </c>
      <c r="E52" s="131">
        <v>162.19999999999999</v>
      </c>
      <c r="F52" s="119" t="s">
        <v>230</v>
      </c>
    </row>
    <row r="53" spans="1:9">
      <c r="A53" s="152" t="s">
        <v>53</v>
      </c>
      <c r="B53" s="65">
        <v>173.13749999999999</v>
      </c>
      <c r="C53" s="65">
        <v>166.2</v>
      </c>
      <c r="D53" s="66" t="s">
        <v>94</v>
      </c>
      <c r="E53" s="131">
        <v>107.2</v>
      </c>
      <c r="F53" s="119" t="s">
        <v>231</v>
      </c>
    </row>
    <row r="54" spans="1:9">
      <c r="A54" s="152" t="s">
        <v>76</v>
      </c>
      <c r="B54" s="65">
        <v>173.13749999999999</v>
      </c>
      <c r="C54" s="65">
        <v>166.2</v>
      </c>
      <c r="D54" s="66" t="s">
        <v>94</v>
      </c>
      <c r="E54" s="131">
        <v>114.8</v>
      </c>
      <c r="F54" s="119" t="s">
        <v>190</v>
      </c>
    </row>
    <row r="55" spans="1:9">
      <c r="A55" s="152" t="s">
        <v>77</v>
      </c>
      <c r="B55" s="65">
        <v>173.13749999999999</v>
      </c>
      <c r="C55" s="65">
        <v>166.2</v>
      </c>
      <c r="D55" s="66" t="s">
        <v>94</v>
      </c>
      <c r="E55" s="131">
        <v>127.3</v>
      </c>
      <c r="F55" s="119" t="s">
        <v>191</v>
      </c>
    </row>
    <row r="56" spans="1:9">
      <c r="A56" s="152" t="s">
        <v>248</v>
      </c>
      <c r="B56" s="65">
        <v>173.13749999999999</v>
      </c>
      <c r="C56" s="65">
        <v>166.2</v>
      </c>
      <c r="D56" s="66"/>
      <c r="E56" s="131">
        <v>167.9</v>
      </c>
      <c r="F56" s="119" t="s">
        <v>67</v>
      </c>
    </row>
    <row r="57" spans="1:9">
      <c r="A57" s="152" t="s">
        <v>211</v>
      </c>
      <c r="B57" s="65">
        <v>173.13749999999999</v>
      </c>
      <c r="C57" s="65">
        <v>166.2</v>
      </c>
      <c r="D57" s="66" t="s">
        <v>94</v>
      </c>
      <c r="E57" s="131">
        <v>146.19999999999999</v>
      </c>
      <c r="F57" s="119" t="s">
        <v>65</v>
      </c>
    </row>
    <row r="58" spans="1:9">
      <c r="A58" s="152" t="s">
        <v>54</v>
      </c>
      <c r="B58" s="65">
        <v>173.13749999999999</v>
      </c>
      <c r="C58" s="65">
        <v>166.2</v>
      </c>
      <c r="D58" s="66" t="s">
        <v>94</v>
      </c>
      <c r="E58" s="131">
        <v>156.69999999999999</v>
      </c>
      <c r="F58" s="119" t="s">
        <v>66</v>
      </c>
      <c r="I58" t="s">
        <v>237</v>
      </c>
    </row>
    <row r="59" spans="1:9">
      <c r="A59" s="152" t="s">
        <v>78</v>
      </c>
      <c r="B59" s="65">
        <v>173.13749999999999</v>
      </c>
      <c r="C59" s="65">
        <v>166.2</v>
      </c>
      <c r="D59" s="66" t="s">
        <v>94</v>
      </c>
      <c r="E59" s="131">
        <v>141.30000000000001</v>
      </c>
      <c r="F59" s="119"/>
    </row>
    <row r="60" spans="1:9">
      <c r="A60" s="152" t="s">
        <v>207</v>
      </c>
      <c r="B60" s="65">
        <v>170.5625</v>
      </c>
      <c r="C60" s="65">
        <v>164.13749999999999</v>
      </c>
      <c r="D60" s="66" t="s">
        <v>94</v>
      </c>
      <c r="E60" s="131">
        <v>107.2</v>
      </c>
      <c r="F60" s="119"/>
    </row>
    <row r="61" spans="1:9" s="64" customFormat="1">
      <c r="A61" s="152" t="s">
        <v>55</v>
      </c>
      <c r="B61" s="65">
        <v>170.5625</v>
      </c>
      <c r="C61" s="65">
        <v>164.13749999999999</v>
      </c>
      <c r="D61" s="66" t="s">
        <v>94</v>
      </c>
      <c r="E61" s="131">
        <v>114.8</v>
      </c>
      <c r="F61" s="119"/>
    </row>
    <row r="62" spans="1:9" s="64" customFormat="1" ht="12.75">
      <c r="A62" s="152" t="s">
        <v>79</v>
      </c>
      <c r="B62" s="65">
        <v>170.5625</v>
      </c>
      <c r="C62" s="65">
        <v>164.13749999999999</v>
      </c>
      <c r="D62" s="66" t="s">
        <v>94</v>
      </c>
      <c r="E62" s="131">
        <v>162.19999999999999</v>
      </c>
      <c r="F62" s="134"/>
    </row>
    <row r="63" spans="1:9" s="64" customFormat="1" ht="12.75">
      <c r="A63" s="152" t="s">
        <v>80</v>
      </c>
      <c r="B63" s="65">
        <v>170.5625</v>
      </c>
      <c r="C63" s="65">
        <v>164.13749999999999</v>
      </c>
      <c r="D63" s="66" t="s">
        <v>94</v>
      </c>
      <c r="E63" s="131">
        <v>146.19999999999999</v>
      </c>
      <c r="F63" s="134"/>
    </row>
    <row r="64" spans="1:9" s="64" customFormat="1" ht="12.75">
      <c r="A64" s="152" t="s">
        <v>81</v>
      </c>
      <c r="B64" s="65">
        <v>170.5625</v>
      </c>
      <c r="C64" s="65">
        <v>164.13749999999999</v>
      </c>
      <c r="D64" s="66" t="s">
        <v>94</v>
      </c>
      <c r="E64" s="131">
        <v>141.30000000000001</v>
      </c>
      <c r="F64" s="134"/>
    </row>
    <row r="65" spans="1:6" s="64" customFormat="1" ht="12.75">
      <c r="A65" s="152" t="s">
        <v>56</v>
      </c>
      <c r="B65" s="65">
        <v>170.5625</v>
      </c>
      <c r="C65" s="65">
        <v>164.13749999999999</v>
      </c>
      <c r="D65" s="66" t="s">
        <v>94</v>
      </c>
      <c r="E65" s="131">
        <v>156.69999999999999</v>
      </c>
      <c r="F65" s="134"/>
    </row>
    <row r="66" spans="1:6" s="64" customFormat="1" ht="12.75">
      <c r="A66" s="141" t="s">
        <v>205</v>
      </c>
      <c r="B66" s="96">
        <v>172.22499999999999</v>
      </c>
      <c r="C66" s="96">
        <v>165.7</v>
      </c>
      <c r="D66" s="66" t="s">
        <v>94</v>
      </c>
      <c r="E66" s="132">
        <v>100</v>
      </c>
      <c r="F66" s="134"/>
    </row>
    <row r="67" spans="1:6" s="64" customFormat="1" ht="12.75">
      <c r="A67" s="141" t="s">
        <v>82</v>
      </c>
      <c r="B67" s="96">
        <v>172.22499999999999</v>
      </c>
      <c r="C67" s="96">
        <v>165.7</v>
      </c>
      <c r="D67" s="66" t="s">
        <v>94</v>
      </c>
      <c r="E67" s="132">
        <v>151.4</v>
      </c>
      <c r="F67" s="134"/>
    </row>
    <row r="68" spans="1:6" s="64" customFormat="1" ht="12.75">
      <c r="A68" s="141" t="s">
        <v>83</v>
      </c>
      <c r="B68" s="96">
        <v>172.22499999999999</v>
      </c>
      <c r="C68" s="96">
        <v>165.7</v>
      </c>
      <c r="D68" s="66" t="s">
        <v>94</v>
      </c>
      <c r="E68" s="132">
        <v>156.69999999999999</v>
      </c>
      <c r="F68" s="134"/>
    </row>
    <row r="69" spans="1:6" s="64" customFormat="1" ht="12.75">
      <c r="A69" s="141" t="s">
        <v>84</v>
      </c>
      <c r="B69" s="96">
        <v>172.22499999999999</v>
      </c>
      <c r="C69" s="96">
        <v>165.7</v>
      </c>
      <c r="D69" s="66" t="s">
        <v>94</v>
      </c>
      <c r="E69" s="70">
        <v>162.19999999999999</v>
      </c>
      <c r="F69" s="122"/>
    </row>
    <row r="70" spans="1:6" s="64" customFormat="1" ht="12.75">
      <c r="A70" s="150" t="s">
        <v>85</v>
      </c>
      <c r="B70" s="96">
        <v>171.57499999999999</v>
      </c>
      <c r="C70" s="96">
        <v>166.26249999999999</v>
      </c>
      <c r="D70" s="66" t="s">
        <v>94</v>
      </c>
      <c r="E70" s="70">
        <v>100</v>
      </c>
      <c r="F70" s="122"/>
    </row>
    <row r="71" spans="1:6" s="64" customFormat="1" ht="12.75">
      <c r="A71" s="150" t="s">
        <v>86</v>
      </c>
      <c r="B71" s="96">
        <v>171.57499999999999</v>
      </c>
      <c r="C71" s="96">
        <v>166.26249999999999</v>
      </c>
      <c r="D71" s="66" t="s">
        <v>94</v>
      </c>
      <c r="E71" s="70">
        <v>151.4</v>
      </c>
      <c r="F71" s="122"/>
    </row>
    <row r="72" spans="1:6" s="64" customFormat="1" ht="12.75">
      <c r="A72" s="150" t="s">
        <v>87</v>
      </c>
      <c r="B72" s="96">
        <v>171.57499999999999</v>
      </c>
      <c r="C72" s="96">
        <v>166.26249999999999</v>
      </c>
      <c r="D72" s="66" t="s">
        <v>94</v>
      </c>
      <c r="E72" s="70">
        <v>156.69999999999999</v>
      </c>
      <c r="F72" s="122"/>
    </row>
    <row r="73" spans="1:6" s="64" customFormat="1" ht="12.75">
      <c r="A73" s="150" t="s">
        <v>209</v>
      </c>
      <c r="B73" s="96">
        <v>171.57499999999999</v>
      </c>
      <c r="C73" s="96">
        <v>166.26249999999999</v>
      </c>
      <c r="D73" s="66" t="s">
        <v>94</v>
      </c>
      <c r="E73" s="70">
        <v>162.19999999999999</v>
      </c>
      <c r="F73" s="122"/>
    </row>
    <row r="74" spans="1:6" s="64" customFormat="1" ht="12.75">
      <c r="A74" s="151" t="s">
        <v>88</v>
      </c>
      <c r="B74" s="96">
        <v>170.5</v>
      </c>
      <c r="C74" s="96">
        <v>165.01249999999999</v>
      </c>
      <c r="D74" s="66" t="s">
        <v>94</v>
      </c>
      <c r="E74" s="70">
        <v>141.30000000000001</v>
      </c>
      <c r="F74" s="122"/>
    </row>
    <row r="75" spans="1:6" s="64" customFormat="1" ht="12.75">
      <c r="A75" s="151" t="s">
        <v>89</v>
      </c>
      <c r="B75" s="96">
        <v>170.5</v>
      </c>
      <c r="C75" s="96">
        <v>165.01249999999999</v>
      </c>
      <c r="D75" s="66" t="s">
        <v>94</v>
      </c>
      <c r="E75" s="70">
        <v>100</v>
      </c>
      <c r="F75" s="122"/>
    </row>
    <row r="76" spans="1:6" s="64" customFormat="1" ht="12.75">
      <c r="A76" s="151" t="s">
        <v>206</v>
      </c>
      <c r="B76" s="96">
        <v>170.5</v>
      </c>
      <c r="C76" s="96">
        <v>165.01249999999999</v>
      </c>
      <c r="D76" s="66" t="s">
        <v>94</v>
      </c>
      <c r="E76" s="70">
        <v>151.4</v>
      </c>
      <c r="F76" s="122"/>
    </row>
    <row r="77" spans="1:6" s="64" customFormat="1" ht="12.75">
      <c r="A77" s="151" t="s">
        <v>90</v>
      </c>
      <c r="B77" s="96">
        <v>170.5</v>
      </c>
      <c r="C77" s="96">
        <v>165.01249999999999</v>
      </c>
      <c r="D77" s="66" t="s">
        <v>94</v>
      </c>
      <c r="E77" s="70">
        <v>156.69999999999999</v>
      </c>
      <c r="F77" s="122"/>
    </row>
    <row r="78" spans="1:6" s="64" customFormat="1" ht="12.75">
      <c r="A78" s="151" t="s">
        <v>212</v>
      </c>
      <c r="B78" s="96">
        <v>170.5</v>
      </c>
      <c r="C78" s="96">
        <v>165.01249999999999</v>
      </c>
      <c r="D78" s="66" t="s">
        <v>94</v>
      </c>
      <c r="E78" s="70">
        <v>136.5</v>
      </c>
      <c r="F78" s="122"/>
    </row>
    <row r="79" spans="1:6" s="64" customFormat="1" ht="12.75">
      <c r="A79" s="151" t="s">
        <v>208</v>
      </c>
      <c r="B79" s="96">
        <v>170.5</v>
      </c>
      <c r="C79" s="96">
        <v>165.01249999999999</v>
      </c>
      <c r="D79" s="66" t="s">
        <v>94</v>
      </c>
      <c r="E79" s="70">
        <v>162.19999999999999</v>
      </c>
      <c r="F79" s="122"/>
    </row>
    <row r="80" spans="1:6" s="71" customFormat="1" ht="12.75">
      <c r="A80" s="140" t="s">
        <v>164</v>
      </c>
      <c r="B80" s="65">
        <v>159.465</v>
      </c>
      <c r="C80" s="65">
        <v>151.26499999999999</v>
      </c>
      <c r="D80" s="66">
        <v>136.5</v>
      </c>
      <c r="E80" s="66">
        <v>127.3</v>
      </c>
      <c r="F80" s="122"/>
    </row>
    <row r="81" spans="1:6" s="71" customFormat="1" ht="12.75">
      <c r="A81" s="140" t="s">
        <v>165</v>
      </c>
      <c r="B81" s="65">
        <v>159.23249999999999</v>
      </c>
      <c r="C81" s="65">
        <v>151.33250000000001</v>
      </c>
      <c r="D81" s="66">
        <v>131.80000000000001</v>
      </c>
      <c r="E81" s="66">
        <v>123</v>
      </c>
      <c r="F81" s="123"/>
    </row>
    <row r="82" spans="1:6" s="64" customFormat="1" ht="12.75">
      <c r="A82" s="140" t="s">
        <v>166</v>
      </c>
      <c r="B82" s="65">
        <v>159.30000000000001</v>
      </c>
      <c r="C82" s="65">
        <v>151.32499999999999</v>
      </c>
      <c r="D82" s="66">
        <v>123</v>
      </c>
      <c r="E82" s="66">
        <v>100</v>
      </c>
      <c r="F82" s="123"/>
    </row>
    <row r="83" spans="1:6" s="64" customFormat="1" ht="12.75">
      <c r="A83" s="140" t="s">
        <v>167</v>
      </c>
      <c r="B83" s="65">
        <v>159.44999999999999</v>
      </c>
      <c r="C83" s="65">
        <v>151.31</v>
      </c>
      <c r="D83" s="66">
        <v>136.5</v>
      </c>
      <c r="E83" s="66">
        <v>100</v>
      </c>
      <c r="F83" s="122"/>
    </row>
    <row r="84" spans="1:6" s="64" customFormat="1" ht="12.75">
      <c r="A84" s="140" t="s">
        <v>199</v>
      </c>
      <c r="B84" s="65">
        <v>159.255</v>
      </c>
      <c r="C84" s="65">
        <v>151.17500000000001</v>
      </c>
      <c r="D84" s="66">
        <v>100</v>
      </c>
      <c r="E84" s="66">
        <v>123</v>
      </c>
      <c r="F84" s="122"/>
    </row>
    <row r="85" spans="1:6" s="64" customFormat="1" ht="12.75">
      <c r="A85" s="142" t="s">
        <v>198</v>
      </c>
      <c r="B85" s="96">
        <v>159.27000000000001</v>
      </c>
      <c r="C85" s="96">
        <v>151.20500000000001</v>
      </c>
      <c r="D85" s="68"/>
      <c r="E85" s="70">
        <v>97.4</v>
      </c>
      <c r="F85" s="122"/>
    </row>
    <row r="86" spans="1:6" s="64" customFormat="1" ht="12.75">
      <c r="A86" s="142" t="s">
        <v>175</v>
      </c>
      <c r="B86" s="96">
        <v>159.27000000000001</v>
      </c>
      <c r="C86" s="96">
        <v>159.27000000000001</v>
      </c>
      <c r="D86" s="68"/>
      <c r="E86" s="72"/>
      <c r="F86" s="122"/>
    </row>
    <row r="87" spans="1:6">
      <c r="A87" s="143" t="s">
        <v>176</v>
      </c>
      <c r="B87" s="105">
        <v>154.13749999999999</v>
      </c>
      <c r="C87" s="97">
        <v>159.1575</v>
      </c>
      <c r="D87" s="105"/>
      <c r="E87" s="67" t="s">
        <v>177</v>
      </c>
      <c r="F87" s="122"/>
    </row>
    <row r="88" spans="1:6">
      <c r="A88" s="153"/>
      <c r="B88" s="104"/>
      <c r="C88" s="95"/>
      <c r="D88" s="104"/>
      <c r="E88" s="7"/>
    </row>
  </sheetData>
  <sheetProtection algorithmName="SHA-512" hashValue="nfsoxe11wlkZ7pZrxkMQikcF2haYx3of4+qoETWmd3QNXABLh57e+TF+61bQUDr9HljOhBqC/O6k9OUFuPsh8Q==" saltValue="cN4PP06kNnpckmsCDE8QLQ==" spinCount="100000" sheet="1" objects="1" scenarios="1" selectLockedCells="1" selectUnlockedCell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C6E643F5A4B34A857A81FF2F93CEE7" ma:contentTypeVersion="6" ma:contentTypeDescription="Create a new document." ma:contentTypeScope="" ma:versionID="84ebf8e1a47843e706f639ceca93c58a">
  <xsd:schema xmlns:xsd="http://www.w3.org/2001/XMLSchema" xmlns:xs="http://www.w3.org/2001/XMLSchema" xmlns:p="http://schemas.microsoft.com/office/2006/metadata/properties" xmlns:ns2="01552f5c-8886-418c-8beb-a593cf3890c3" targetNamespace="http://schemas.microsoft.com/office/2006/metadata/properties" ma:root="true" ma:fieldsID="40e812350d8549063465b8c8168bdffd" ns2:_="">
    <xsd:import namespace="01552f5c-8886-418c-8beb-a593cf3890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52f5c-8886-418c-8beb-a593cf3890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ADBB13-B69B-4364-A32D-91A29E7A67D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67B60E0-7079-442F-B487-476F1F3976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312774-3B52-4048-8B98-A842673DB3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Med Plan</vt:lpstr>
      <vt:lpstr>Data </vt:lpstr>
      <vt:lpstr>AG</vt:lpstr>
      <vt:lpstr>Ambulance</vt:lpstr>
      <vt:lpstr>'Med Plan'!Check15</vt:lpstr>
      <vt:lpstr>Hospitals</vt:lpstr>
      <vt:lpstr>Id</vt:lpstr>
      <vt:lpstr>Identifier</vt:lpstr>
      <vt:lpstr>Potlach_Ambulance</vt:lpstr>
      <vt:lpstr>rep</vt:lpstr>
    </vt:vector>
  </TitlesOfParts>
  <Company>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brogers01</dc:creator>
  <cp:lastModifiedBy>Warren, Adam - FS</cp:lastModifiedBy>
  <cp:lastPrinted>2018-08-24T18:29:06Z</cp:lastPrinted>
  <dcterms:created xsi:type="dcterms:W3CDTF">2011-08-02T20:12:57Z</dcterms:created>
  <dcterms:modified xsi:type="dcterms:W3CDTF">2020-02-13T16:21:38Z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0x010100F9C6E643F5A4B34A857A81FF2F93CEE7</vt:lpwstr>
  </property>
</Properties>
</file>